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<sst xmlns="http://schemas.openxmlformats.org/spreadsheetml/2006/main" count="427" uniqueCount="281">
  <si>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</si>
  <si>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</si>
  <si>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</si>
  <si>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</si>
  <si>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</si>
  <si>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</si>
  <si>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</si>
  <si>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</si>
  <si>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</si>
  <si>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</t>
  </si>
  <si>
    <t>M_WE_SEM1 CHEM</t>
  </si>
  <si>
    <t>M_WE_SEM1 BIOL</t>
  </si>
  <si>
    <t>M_WE_SEM1 BIOL KOM</t>
  </si>
  <si>
    <t>MWE_SEM1 TECH INF</t>
  </si>
  <si>
    <t>M_WE_SEM1 BHP</t>
  </si>
  <si>
    <t>MWE_SEM1 PSYCH/FIL</t>
  </si>
  <si>
    <t>MWE_SEM1 ANAT 1</t>
  </si>
  <si>
    <t>M_WE_SEM1 BIOF</t>
  </si>
  <si>
    <t>M_WE_SEM1 WZBN</t>
  </si>
  <si>
    <t>M_WE_SEM1 ŁAC 1</t>
  </si>
  <si>
    <t>MWE_SEM1 HE 1</t>
  </si>
  <si>
    <t>M_WE_SEM1 WF 1</t>
  </si>
  <si>
    <t>M_WE_SEM2 ŁAC 2</t>
  </si>
  <si>
    <t>M_WE_SEM2 OŚ</t>
  </si>
  <si>
    <t>M_WE_SEM2 HE 2</t>
  </si>
  <si>
    <t>M_WE_SEM2 GEN</t>
  </si>
  <si>
    <t>M_WE_SEM2 AGRO</t>
  </si>
  <si>
    <t>M_WE_SEM2 BIOST</t>
  </si>
  <si>
    <t>M_WE_SEM2 OWI</t>
  </si>
  <si>
    <t>M_WE_SEM2 DEON</t>
  </si>
  <si>
    <t>M_WE_SEM2 WF 2</t>
  </si>
  <si>
    <t>MWE_SEM1 JO 1</t>
  </si>
  <si>
    <t>M_WE_SEM2 ANAT 2</t>
  </si>
  <si>
    <t>M_WE_SEM2 BIOCH 1</t>
  </si>
  <si>
    <t>M_WE_SEM2 JO 2</t>
  </si>
  <si>
    <t>M_WE_SEM2 PW 1 A</t>
  </si>
  <si>
    <t>M_WE_SEM3 ANAT 3</t>
  </si>
  <si>
    <t>M_WE_SEM3 BIOCH 2</t>
  </si>
  <si>
    <t>M_WE_SEM3 JO 3</t>
  </si>
  <si>
    <t>M_WE_SEM3 FIZJO 1</t>
  </si>
  <si>
    <t>M_WE_SEM4 FIZJO 2</t>
  </si>
  <si>
    <t>M_WE_SEM4 ANAT TOP</t>
  </si>
  <si>
    <t>M_WE_SEM4 IMMUN</t>
  </si>
  <si>
    <t>M_WE_SEM4 EPI</t>
  </si>
  <si>
    <t>M_WE_SEM4 ETO</t>
  </si>
  <si>
    <t>M_WE_SEM2 PW 2 A</t>
  </si>
  <si>
    <t>M_WE_SEM4 PW1 C</t>
  </si>
  <si>
    <t>M_WE_SEM4 PW2 C</t>
  </si>
  <si>
    <t>M_WE_SEM4 MIKRO 1</t>
  </si>
  <si>
    <t>M_WE_SEM5 MIKRO 2</t>
  </si>
  <si>
    <t>M_WE_SEM5 FARMACJA</t>
  </si>
  <si>
    <t>M_WE_SEM5 KOM PERS</t>
  </si>
  <si>
    <t>M_WE_SEM5 FARMAK 1</t>
  </si>
  <si>
    <t>M_WE_SEM5 DIAGN 1</t>
  </si>
  <si>
    <t>M_WE_SEM5 OZP</t>
  </si>
  <si>
    <t>M_WE_SEM5 PW1 D</t>
  </si>
  <si>
    <t>M_WE_SEM5 PW2 D</t>
  </si>
  <si>
    <t>M_WE_SEM6 FARMAK 2</t>
  </si>
  <si>
    <t>M_WE_SEM6 PATOFIZJ 2</t>
  </si>
  <si>
    <t>M_WE_SEM5 PZTOFIZJ 1</t>
  </si>
  <si>
    <t>M_WE_SEM6 DIAGN 2</t>
  </si>
  <si>
    <t>M_WE_SEM6 CHIR</t>
  </si>
  <si>
    <t>M_WE_SEM6 HŚŻZ</t>
  </si>
  <si>
    <t>M_WE_SEM6 PARAZYT 1</t>
  </si>
  <si>
    <t>M_WE_SEM6 PATOMORF 1</t>
  </si>
  <si>
    <t>M_WE_SEM7 PARAZYT 2</t>
  </si>
  <si>
    <t>M_WE_SEM7 PARAZYT ST</t>
  </si>
  <si>
    <t>M_WE_SEM7 DIAG OBR</t>
  </si>
  <si>
    <t>M_WE_SEM7 TOKS</t>
  </si>
  <si>
    <t>M_WE_SEM7 ZOON</t>
  </si>
  <si>
    <t>M_WE_SEM7 PATOMORF 2</t>
  </si>
  <si>
    <t>M_WE_SEM7 HZRZM 1</t>
  </si>
  <si>
    <t>M_WE_SEM7 CHKON 1</t>
  </si>
  <si>
    <t>M_WE_SEM7 CHPG</t>
  </si>
  <si>
    <t>M_WE_SEM7 PW1 E</t>
  </si>
  <si>
    <t>M_WE_SEM7 PW2 E</t>
  </si>
  <si>
    <t>M_WE_SEM8 PATOMORF 3</t>
  </si>
  <si>
    <t>M_WE_SEM8 HZRZM 2</t>
  </si>
  <si>
    <t>M_WE_SEM8 CHZF</t>
  </si>
  <si>
    <t>M_WE_SEM8 CHRYB</t>
  </si>
  <si>
    <t>M_WE_SEM8 PW1 F</t>
  </si>
  <si>
    <t>M_WE_SEM8 PW2 F</t>
  </si>
  <si>
    <t>M_WE_SEM8 CHZG 1</t>
  </si>
  <si>
    <t>M_WE_SEM8 PKLIN 1</t>
  </si>
  <si>
    <t>M_WE_SEM8 PINSP 1</t>
  </si>
  <si>
    <t>M_WE_SEM4 PHOD</t>
  </si>
  <si>
    <t xml:space="preserve">M_WE_SEM9 CHZG 2 </t>
  </si>
  <si>
    <t>M_WE_SEM9 DIET</t>
  </si>
  <si>
    <t>M_WE_SEM9 CHP 1</t>
  </si>
  <si>
    <t>M_WE_SEM9 ANDR</t>
  </si>
  <si>
    <t>M_WE_SEM9 PREW 1</t>
  </si>
  <si>
    <t>M_WE_SEM9 CHPK 1</t>
  </si>
  <si>
    <t>M_WE_SEM9 HPPZ 1</t>
  </si>
  <si>
    <t>M_WE_SEM9 WET SĄD</t>
  </si>
  <si>
    <t>M_WE_SEM9 PW1 G</t>
  </si>
  <si>
    <t>M_WE_SEM9 PW2 G</t>
  </si>
  <si>
    <t>M_WE_SEM10 PREW 2</t>
  </si>
  <si>
    <t>M_WE_SEM10 CHPK 2</t>
  </si>
  <si>
    <t>M_WE_SEM10 HPPZ 2</t>
  </si>
  <si>
    <t>M_WE_SEM10 CHP 2</t>
  </si>
  <si>
    <t>M_WE_SEM10 CHK ST1</t>
  </si>
  <si>
    <t>M_WE_SEM10 CHPK ST1</t>
  </si>
  <si>
    <t>M_WE_SEM10 PW 1H</t>
  </si>
  <si>
    <t>M_WE_SEM10 PW 2H</t>
  </si>
  <si>
    <t>M_WE_SEM10 PINSP 2</t>
  </si>
  <si>
    <t>M_WE_SEM10 PKLIN 2</t>
  </si>
  <si>
    <t>M_WE_SEM11 ADMIN</t>
  </si>
  <si>
    <t>M_WE_SEM11 CHZNE</t>
  </si>
  <si>
    <t>M_WE_SEM11 CHK ST2</t>
  </si>
  <si>
    <t>M_WE_SEM11 CHPK ST2</t>
  </si>
  <si>
    <t>M_WE_SEM11 CHP ST2</t>
  </si>
  <si>
    <t>M_WE_SEM11 PW1 I</t>
  </si>
  <si>
    <t>M_WE_SEM11 PW2 I</t>
  </si>
  <si>
    <t>M_WE_SEM11 PW1 J</t>
  </si>
  <si>
    <t>M_WE_SEM11 PW1 K</t>
  </si>
  <si>
    <t>M_WE_SEM11 PW2 K</t>
  </si>
  <si>
    <t>M_WE_SEM2 ETYKA</t>
  </si>
  <si>
    <t xml:space="preserve">M_WE_SEM3 TECH PR ZW </t>
  </si>
  <si>
    <t xml:space="preserve">M_WE_SEM3  CHH </t>
  </si>
  <si>
    <t xml:space="preserve">M_WE_SEM3 EKON </t>
  </si>
  <si>
    <t xml:space="preserve">M_WE_SEM3 ŻYW </t>
  </si>
  <si>
    <t>M_WE_SEM3 PW 1 B</t>
  </si>
  <si>
    <t>M_WE_SEM3 PW 2 B</t>
  </si>
  <si>
    <t>M_WE_SEM4 JO 4</t>
  </si>
  <si>
    <t>M_WE_SEM6 CHOWAD</t>
  </si>
  <si>
    <t xml:space="preserve">M_WE_SEM7 HGM </t>
  </si>
  <si>
    <t>M_WE_SEM8 CHKON 2</t>
  </si>
  <si>
    <t>M_WE_SEM10 CHZG ST1</t>
  </si>
  <si>
    <t>M_WE_SEM11 CHZG ST2</t>
  </si>
  <si>
    <t>M_WE_SEM11  PW2 J</t>
  </si>
  <si>
    <t>Attachment no 1 to Faculty Council regulations dated 12th Sept 2019</t>
  </si>
  <si>
    <t>Faculty of Veterinary Medicine</t>
  </si>
  <si>
    <t>Subject</t>
  </si>
  <si>
    <t>Mode of passing</t>
  </si>
  <si>
    <t>Total number of hours</t>
  </si>
  <si>
    <t>Lectures</t>
  </si>
  <si>
    <t>Seminar classes</t>
  </si>
  <si>
    <t>Laboratory classes</t>
  </si>
  <si>
    <t>Field classes</t>
  </si>
  <si>
    <t>Lectures per week</t>
  </si>
  <si>
    <t>Clases per week</t>
  </si>
  <si>
    <t>symbol of subject</t>
  </si>
  <si>
    <t xml:space="preserve">SEMESTER I </t>
  </si>
  <si>
    <t>Chemistry</t>
  </si>
  <si>
    <t>Biology</t>
  </si>
  <si>
    <t>Cell biology</t>
  </si>
  <si>
    <t>Information technology</t>
  </si>
  <si>
    <t>Work safety and ergonomics</t>
  </si>
  <si>
    <r>
      <t xml:space="preserve">Psychology/Philosophy </t>
    </r>
    <r>
      <rPr>
        <b/>
        <sz val="10"/>
        <color indexed="8"/>
        <rFont val="Arial Narrow"/>
        <family val="2"/>
      </rPr>
      <t>*</t>
    </r>
  </si>
  <si>
    <t>Latin 1</t>
  </si>
  <si>
    <t>Histology and  embriology 1</t>
  </si>
  <si>
    <t>Physical education 1</t>
  </si>
  <si>
    <t xml:space="preserve">Animal anatomy1                                                  </t>
  </si>
  <si>
    <t>Biophysics</t>
  </si>
  <si>
    <t>Foreign language 1 (polish)</t>
  </si>
  <si>
    <t>SEMESTER II</t>
  </si>
  <si>
    <t>The use of animals in scientific experiments</t>
  </si>
  <si>
    <t>Latin 2</t>
  </si>
  <si>
    <t>Environmental protection</t>
  </si>
  <si>
    <t>Histology and  embriology 2</t>
  </si>
  <si>
    <t xml:space="preserve">General and veterinary genetics </t>
  </si>
  <si>
    <t>Agronomy</t>
  </si>
  <si>
    <t>Biostatistics and methods of documentation</t>
  </si>
  <si>
    <t>Protection of intellectual property</t>
  </si>
  <si>
    <t>History of veterinary and deontology</t>
  </si>
  <si>
    <r>
      <t>Ethics</t>
    </r>
    <r>
      <rPr>
        <sz val="12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*</t>
    </r>
  </si>
  <si>
    <t>Physical education 2</t>
  </si>
  <si>
    <t xml:space="preserve">Animal anatomy 2                                                       </t>
  </si>
  <si>
    <t>Biochemistry 1</t>
  </si>
  <si>
    <t>Foreign language 2 (polish)</t>
  </si>
  <si>
    <t>Electives 1 - group a</t>
  </si>
  <si>
    <t>SEMESTER III</t>
  </si>
  <si>
    <t>Electives  2 - group a</t>
  </si>
  <si>
    <t>Animal anatomy 3</t>
  </si>
  <si>
    <t>Biochemistry 2</t>
  </si>
  <si>
    <t>Farming of animals</t>
  </si>
  <si>
    <t>Technology in animal production</t>
  </si>
  <si>
    <r>
      <t>Veterinary economics</t>
    </r>
    <r>
      <rPr>
        <b/>
        <sz val="10"/>
        <color indexed="8"/>
        <rFont val="Arial Narrow"/>
        <family val="2"/>
      </rPr>
      <t xml:space="preserve"> *</t>
    </r>
  </si>
  <si>
    <t>Animal nutrition and feedstuff</t>
  </si>
  <si>
    <t>Electives 1 - group b</t>
  </si>
  <si>
    <t>Electives  2 - group b</t>
  </si>
  <si>
    <t>Foreign language 3 (polish)</t>
  </si>
  <si>
    <t>Animal Physiology 1</t>
  </si>
  <si>
    <t>SEMESTER IV</t>
  </si>
  <si>
    <t xml:space="preserve">Foreign language 4 (polish)          </t>
  </si>
  <si>
    <t>Animal physiology 2</t>
  </si>
  <si>
    <t>Topographic anatomy</t>
  </si>
  <si>
    <t>Immunology</t>
  </si>
  <si>
    <t>Veterinary epidemiology</t>
  </si>
  <si>
    <t>Etology, welfare and protection of animals</t>
  </si>
  <si>
    <t>Electives 1 - group c</t>
  </si>
  <si>
    <t>Electives 2 - group c</t>
  </si>
  <si>
    <t>Microbiology 1</t>
  </si>
  <si>
    <t xml:space="preserve">Holiday practice in farm  </t>
  </si>
  <si>
    <t>Total numbers of hours in semesters 1 - 4</t>
  </si>
  <si>
    <t>Percentage [%]</t>
  </si>
  <si>
    <t>SUBJECT</t>
  </si>
  <si>
    <t>SEMESTER V</t>
  </si>
  <si>
    <t xml:space="preserve">Microbiology 2                                                            </t>
  </si>
  <si>
    <t>Pharmacy</t>
  </si>
  <si>
    <t>Protection of public health in threatening conditions</t>
  </si>
  <si>
    <t>Electives 1 - group d</t>
  </si>
  <si>
    <t>Electives 2 - group d</t>
  </si>
  <si>
    <t xml:space="preserve">Patophysiology 1 </t>
  </si>
  <si>
    <t>Clinical and laboratory diagnostics 1</t>
  </si>
  <si>
    <t>Veterinary Pharmacology 1</t>
  </si>
  <si>
    <t xml:space="preserve">Interpersonal communication *  </t>
  </si>
  <si>
    <t>SEMESTER VI</t>
  </si>
  <si>
    <t>Patophysiology 2</t>
  </si>
  <si>
    <t>Clinical and laboratory diagnostics 2</t>
  </si>
  <si>
    <t>Veterinary Pharmacology 2</t>
  </si>
  <si>
    <t>Diseases of beneficial insects</t>
  </si>
  <si>
    <t>General surgery and anesthesiology</t>
  </si>
  <si>
    <t>Feed and food hygiene</t>
  </si>
  <si>
    <t>Patomorphology 1</t>
  </si>
  <si>
    <t>SEMESTER VII</t>
  </si>
  <si>
    <t>Veterinary parasitology and invasiology 1</t>
  </si>
  <si>
    <t>Veterinary parasitology and invasiology 2</t>
  </si>
  <si>
    <t>Parasitology -  practical training</t>
  </si>
  <si>
    <t>Milk hygiene</t>
  </si>
  <si>
    <t>Imaging diagnostics</t>
  </si>
  <si>
    <t>Toxicology</t>
  </si>
  <si>
    <t>Zoonoses</t>
  </si>
  <si>
    <t>Patomorphology 2</t>
  </si>
  <si>
    <t>Higiene of slaughter animals and meat 1</t>
  </si>
  <si>
    <t xml:space="preserve">Diseases of horses 1 </t>
  </si>
  <si>
    <t>Diseases of amphibians and reptiles</t>
  </si>
  <si>
    <t>Electives 1 - group e</t>
  </si>
  <si>
    <t>Electives 2 - group e</t>
  </si>
  <si>
    <t>SEMESTER VIII</t>
  </si>
  <si>
    <t>Patomorphology 3</t>
  </si>
  <si>
    <t>Higiene of slaughter animals and meat 2</t>
  </si>
  <si>
    <t>Diseases of fish</t>
  </si>
  <si>
    <t>Diseases of fur animals</t>
  </si>
  <si>
    <t>Diseases of horses  2</t>
  </si>
  <si>
    <t>Electives 1 - group f</t>
  </si>
  <si>
    <t>Electives  2 - group f</t>
  </si>
  <si>
    <t>Diseases of farm animals  1</t>
  </si>
  <si>
    <t>Clinical practical training 1</t>
  </si>
  <si>
    <t>Veterinary inspection - practical training 1</t>
  </si>
  <si>
    <t>SEMESTER IX</t>
  </si>
  <si>
    <t>Diseases of farm animals  2</t>
  </si>
  <si>
    <t>Veterinary dietetics</t>
  </si>
  <si>
    <t>Diseases of birds 1</t>
  </si>
  <si>
    <t>Andrology and artificial insemination</t>
  </si>
  <si>
    <t>Veterinary prevention 1</t>
  </si>
  <si>
    <t>Diseases of dogs and cats 1</t>
  </si>
  <si>
    <t>Higene of products of animal origin 1</t>
  </si>
  <si>
    <t>Forensic medicine</t>
  </si>
  <si>
    <t>Electives 1 - group g</t>
  </si>
  <si>
    <t>Electives 2 - group g</t>
  </si>
  <si>
    <t>Total number of hours in semesters 5 - 9</t>
  </si>
  <si>
    <t>SEMESTER X</t>
  </si>
  <si>
    <t>Veterinary prevention 2</t>
  </si>
  <si>
    <t>Diseases of dogs and cats  2</t>
  </si>
  <si>
    <t>Higiene of products of animal origin 2</t>
  </si>
  <si>
    <t>Diseases of birds 2</t>
  </si>
  <si>
    <t>Diseases of farm animals - practical training 1</t>
  </si>
  <si>
    <t>Diseases of horses - practical training 1</t>
  </si>
  <si>
    <t>Diseases of dogs and cats - practical training 1</t>
  </si>
  <si>
    <t>Electives 1 - group h</t>
  </si>
  <si>
    <t>Electives 2 - group h</t>
  </si>
  <si>
    <t>Veterinary inspection - practical training 2</t>
  </si>
  <si>
    <t>Clinical practical training 2</t>
  </si>
  <si>
    <t>SEMESTER XI</t>
  </si>
  <si>
    <t>Administration and veterinary legislation</t>
  </si>
  <si>
    <t>Diseases of farm animals - practical training 2</t>
  </si>
  <si>
    <t>Diseases of nondomestic, domestic and exotic animals</t>
  </si>
  <si>
    <t>Diseases of horses - practical training 2</t>
  </si>
  <si>
    <t>Diseases of dogs and cats - practical training 2</t>
  </si>
  <si>
    <t xml:space="preserve">Diseases of birds - practical training </t>
  </si>
  <si>
    <t>Electives 1 - group i</t>
  </si>
  <si>
    <t>Electives 2 - group i</t>
  </si>
  <si>
    <t>Total number of hours in semesters 10-11</t>
  </si>
  <si>
    <t>Total number of hours in semesters 1-11</t>
  </si>
  <si>
    <t xml:space="preserve">Percentage in total amount of hours </t>
  </si>
  <si>
    <r>
      <t>*</t>
    </r>
    <r>
      <rPr>
        <sz val="9"/>
        <rFont val="Arial"/>
        <family val="2"/>
      </rPr>
      <t xml:space="preserve"> Classes covering humanistic and socila sciences: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psychology/ philosophy, ethics, interpersonal communication, veterinary economics        90 hours, 6 ECTS      </t>
    </r>
    <r>
      <rPr>
        <sz val="9"/>
        <rFont val="Arial"/>
        <family val="2"/>
      </rPr>
      <t xml:space="preserve">                                     </t>
    </r>
  </si>
  <si>
    <t>Diseases of domestic and foreign non-domestic animals</t>
  </si>
  <si>
    <t>Small mammals as companion animals -pathology and therapy</t>
  </si>
  <si>
    <r>
      <t xml:space="preserve">Plan and programme of studies for veterinary studies (Emglish course)                                                                                                                                                                   Academic year 2020/2021 - Ist year                                                                                                                                                                                                                                                                           Valid for sem.  I-XI  for recruitment 2020/2021  since 1st Oct 2020            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Accepted by Faculty Council on </t>
    </r>
    <r>
      <rPr>
        <sz val="8"/>
        <color indexed="8"/>
        <rFont val="Arial"/>
        <family val="2"/>
      </rPr>
      <t xml:space="preserve"> 30th Apr  2020           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</si>
  <si>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In addition, passing practical trainig in Diseases of farm animals, Diseases of horses, Diseases of dogs and cats requires obligatory individual training in selected entities in amount of 75 hours.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</si>
</sst>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9" fontId="0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textRotation="90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0" fontId="8" fillId="0" borderId="12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/>
      <protection/>
    </xf>
    <xf numFmtId="9" fontId="10" fillId="0" borderId="0" xfId="53" applyNumberFormat="1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2" fillId="0" borderId="0" xfId="53" applyFont="1" applyFill="1" applyAlignment="1">
      <alignment horizontal="center"/>
      <protection/>
    </xf>
    <xf numFmtId="0" fontId="13" fillId="0" borderId="0" xfId="53" applyFont="1" applyFill="1">
      <alignment/>
      <protection/>
    </xf>
    <xf numFmtId="0" fontId="17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9" fontId="12" fillId="0" borderId="0" xfId="53" applyNumberFormat="1" applyFont="1" applyFill="1">
      <alignment/>
      <protection/>
    </xf>
    <xf numFmtId="0" fontId="5" fillId="33" borderId="11" xfId="53" applyFont="1" applyFill="1" applyBorder="1" applyAlignment="1">
      <alignment horizontal="center" vertical="center"/>
      <protection/>
    </xf>
    <xf numFmtId="1" fontId="14" fillId="0" borderId="12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/>
      <protection/>
    </xf>
    <xf numFmtId="1" fontId="23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6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5" fillId="0" borderId="0" xfId="53" applyFont="1" applyFill="1">
      <alignment/>
      <protection/>
    </xf>
    <xf numFmtId="0" fontId="27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14" fillId="33" borderId="12" xfId="53" applyNumberFormat="1" applyFont="1" applyFill="1" applyBorder="1" applyAlignment="1">
      <alignment horizontal="center" vertical="center"/>
      <protection/>
    </xf>
    <xf numFmtId="1" fontId="13" fillId="0" borderId="12" xfId="53" applyNumberFormat="1" applyFont="1" applyBorder="1" applyAlignment="1">
      <alignment horizontal="center" vertical="center"/>
      <protection/>
    </xf>
    <xf numFmtId="167" fontId="14" fillId="0" borderId="12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14" fillId="0" borderId="12" xfId="53" applyNumberFormat="1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vertical="center"/>
      <protection/>
    </xf>
    <xf numFmtId="0" fontId="11" fillId="0" borderId="11" xfId="53" applyFont="1" applyFill="1" applyBorder="1" applyAlignment="1">
      <alignment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1" fontId="9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8" fillId="0" borderId="19" xfId="53" applyNumberFormat="1" applyFont="1" applyFill="1" applyBorder="1" applyAlignment="1">
      <alignment horizontal="center" vertical="center"/>
      <protection/>
    </xf>
    <xf numFmtId="1" fontId="8" fillId="0" borderId="15" xfId="53" applyNumberFormat="1" applyFont="1" applyFill="1" applyBorder="1" applyAlignment="1">
      <alignment horizontal="center" vertical="center"/>
      <protection/>
    </xf>
    <xf numFmtId="1" fontId="15" fillId="0" borderId="12" xfId="53" applyNumberFormat="1" applyFont="1" applyFill="1" applyBorder="1" applyAlignment="1">
      <alignment horizontal="center" vertical="center"/>
      <protection/>
    </xf>
    <xf numFmtId="1" fontId="14" fillId="34" borderId="12" xfId="53" applyNumberFormat="1" applyFont="1" applyFill="1" applyBorder="1" applyAlignment="1">
      <alignment horizontal="center" vertical="center"/>
      <protection/>
    </xf>
    <xf numFmtId="1" fontId="28" fillId="0" borderId="11" xfId="53" applyNumberFormat="1" applyFont="1" applyFill="1" applyBorder="1" applyAlignment="1">
      <alignment horizontal="center" vertical="center"/>
      <protection/>
    </xf>
    <xf numFmtId="1" fontId="14" fillId="0" borderId="13" xfId="53" applyNumberFormat="1" applyFont="1" applyFill="1" applyBorder="1" applyAlignment="1">
      <alignment horizontal="center"/>
      <protection/>
    </xf>
    <xf numFmtId="1" fontId="22" fillId="0" borderId="15" xfId="53" applyNumberFormat="1" applyFont="1" applyFill="1" applyBorder="1" applyAlignment="1">
      <alignment vertical="center"/>
      <protection/>
    </xf>
    <xf numFmtId="1" fontId="8" fillId="0" borderId="20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1" fontId="8" fillId="0" borderId="21" xfId="53" applyNumberFormat="1" applyFont="1" applyFill="1" applyBorder="1" applyAlignment="1">
      <alignment horizontal="center" vertical="center"/>
      <protection/>
    </xf>
    <xf numFmtId="1" fontId="14" fillId="33" borderId="11" xfId="53" applyNumberFormat="1" applyFont="1" applyFill="1" applyBorder="1" applyAlignment="1">
      <alignment horizontal="center" vertical="center"/>
      <protection/>
    </xf>
    <xf numFmtId="1" fontId="20" fillId="0" borderId="12" xfId="53" applyNumberFormat="1" applyFont="1" applyFill="1" applyBorder="1" applyAlignment="1">
      <alignment horizontal="center" vertical="center"/>
      <protection/>
    </xf>
    <xf numFmtId="1" fontId="22" fillId="0" borderId="12" xfId="53" applyNumberFormat="1" applyFont="1" applyFill="1" applyBorder="1" applyAlignment="1">
      <alignment vertical="center"/>
      <protection/>
    </xf>
    <xf numFmtId="0" fontId="24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167" fontId="14" fillId="0" borderId="20" xfId="53" applyNumberFormat="1" applyFont="1" applyFill="1" applyBorder="1" applyAlignment="1">
      <alignment horizontal="center" vertical="center"/>
      <protection/>
    </xf>
    <xf numFmtId="1" fontId="14" fillId="34" borderId="13" xfId="53" applyNumberFormat="1" applyFont="1" applyFill="1" applyBorder="1" applyAlignment="1">
      <alignment horizontal="center" vertical="center"/>
      <protection/>
    </xf>
    <xf numFmtId="1" fontId="21" fillId="0" borderId="22" xfId="53" applyNumberFormat="1" applyFont="1" applyFill="1" applyBorder="1" applyAlignment="1">
      <alignment horizontal="left" vertical="center"/>
      <protection/>
    </xf>
    <xf numFmtId="1" fontId="22" fillId="0" borderId="22" xfId="53" applyNumberFormat="1" applyFont="1" applyFill="1" applyBorder="1" applyAlignment="1">
      <alignment vertical="center"/>
      <protection/>
    </xf>
    <xf numFmtId="1" fontId="23" fillId="0" borderId="22" xfId="53" applyNumberFormat="1" applyFont="1" applyFill="1" applyBorder="1" applyAlignment="1">
      <alignment horizontal="center" vertical="center"/>
      <protection/>
    </xf>
    <xf numFmtId="1" fontId="13" fillId="0" borderId="22" xfId="53" applyNumberFormat="1" applyFont="1" applyBorder="1" applyAlignment="1">
      <alignment horizontal="center" vertical="center"/>
      <protection/>
    </xf>
    <xf numFmtId="167" fontId="14" fillId="0" borderId="22" xfId="53" applyNumberFormat="1" applyFont="1" applyFill="1" applyBorder="1" applyAlignment="1">
      <alignment horizontal="center" vertical="center"/>
      <protection/>
    </xf>
    <xf numFmtId="0" fontId="24" fillId="0" borderId="22" xfId="53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1" fontId="29" fillId="33" borderId="18" xfId="53" applyNumberFormat="1" applyFont="1" applyFill="1" applyBorder="1" applyAlignment="1">
      <alignment horizontal="center" vertical="center" wrapText="1"/>
      <protection/>
    </xf>
    <xf numFmtId="166" fontId="29" fillId="33" borderId="18" xfId="64" applyFont="1" applyFill="1" applyBorder="1" applyAlignment="1" applyProtection="1">
      <alignment horizontal="center" vertical="center" textRotation="90" wrapText="1"/>
      <protection/>
    </xf>
    <xf numFmtId="166" fontId="29" fillId="33" borderId="18" xfId="64" applyFont="1" applyFill="1" applyBorder="1" applyAlignment="1" applyProtection="1">
      <alignment horizontal="center" vertical="center" textRotation="90"/>
      <protection/>
    </xf>
    <xf numFmtId="49" fontId="29" fillId="33" borderId="18" xfId="64" applyNumberFormat="1" applyFont="1" applyFill="1" applyBorder="1" applyAlignment="1" applyProtection="1">
      <alignment horizontal="center" vertical="center" textRotation="90" wrapText="1"/>
      <protection/>
    </xf>
    <xf numFmtId="49" fontId="29" fillId="33" borderId="18" xfId="64" applyNumberFormat="1" applyFont="1" applyFill="1" applyBorder="1" applyAlignment="1" applyProtection="1">
      <alignment vertical="center" textRotation="90" wrapText="1"/>
      <protection/>
    </xf>
    <xf numFmtId="1" fontId="14" fillId="0" borderId="20" xfId="53" applyNumberFormat="1" applyFont="1" applyFill="1" applyBorder="1" applyAlignment="1">
      <alignment horizontal="center" vertical="center"/>
      <protection/>
    </xf>
    <xf numFmtId="1" fontId="0" fillId="0" borderId="12" xfId="53" applyNumberFormat="1" applyFont="1" applyFill="1" applyBorder="1" applyAlignment="1">
      <alignment horizontal="center" vertical="center"/>
      <protection/>
    </xf>
    <xf numFmtId="1" fontId="14" fillId="34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1" fontId="3" fillId="0" borderId="0" xfId="53" applyNumberFormat="1" applyFont="1" applyAlignment="1">
      <alignment wrapText="1"/>
      <protection/>
    </xf>
    <xf numFmtId="1" fontId="8" fillId="0" borderId="12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2" xfId="53" applyFont="1" applyFill="1" applyBorder="1" applyAlignment="1">
      <alignment horizontal="center" vertical="center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8" fillId="0" borderId="12" xfId="53" applyNumberFormat="1" applyFont="1" applyFill="1" applyBorder="1" applyAlignment="1">
      <alignment horizontal="center" vertical="center"/>
      <protection/>
    </xf>
    <xf numFmtId="1" fontId="75" fillId="0" borderId="12" xfId="53" applyNumberFormat="1" applyFont="1" applyFill="1" applyBorder="1" applyAlignment="1">
      <alignment horizontal="center" vertical="center"/>
      <protection/>
    </xf>
    <xf numFmtId="0" fontId="75" fillId="0" borderId="12" xfId="53" applyFont="1" applyFill="1" applyBorder="1" applyAlignment="1">
      <alignment horizontal="center" vertical="center"/>
      <protection/>
    </xf>
    <xf numFmtId="1" fontId="75" fillId="0" borderId="21" xfId="53" applyNumberFormat="1" applyFont="1" applyFill="1" applyBorder="1" applyAlignment="1">
      <alignment horizontal="center" vertical="center"/>
      <protection/>
    </xf>
    <xf numFmtId="1" fontId="75" fillId="0" borderId="15" xfId="53" applyNumberFormat="1" applyFont="1" applyFill="1" applyBorder="1" applyAlignment="1">
      <alignment horizontal="center" vertical="center"/>
      <protection/>
    </xf>
    <xf numFmtId="0" fontId="75" fillId="0" borderId="24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1" fontId="75" fillId="0" borderId="16" xfId="53" applyNumberFormat="1" applyFont="1" applyFill="1" applyBorder="1" applyAlignment="1">
      <alignment horizontal="center" vertical="center"/>
      <protection/>
    </xf>
    <xf numFmtId="0" fontId="75" fillId="0" borderId="12" xfId="53" applyNumberFormat="1" applyFont="1" applyFill="1" applyBorder="1" applyAlignment="1">
      <alignment horizontal="center" vertical="center"/>
      <protection/>
    </xf>
    <xf numFmtId="1" fontId="76" fillId="33" borderId="12" xfId="53" applyNumberFormat="1" applyFont="1" applyFill="1" applyBorder="1" applyAlignment="1">
      <alignment horizontal="center" vertical="center"/>
      <protection/>
    </xf>
    <xf numFmtId="0" fontId="75" fillId="0" borderId="15" xfId="53" applyFont="1" applyFill="1" applyBorder="1" applyAlignment="1">
      <alignment horizontal="center" vertical="center"/>
      <protection/>
    </xf>
    <xf numFmtId="0" fontId="75" fillId="0" borderId="16" xfId="53" applyNumberFormat="1" applyFont="1" applyFill="1" applyBorder="1" applyAlignment="1">
      <alignment horizontal="center" vertical="center"/>
      <protection/>
    </xf>
    <xf numFmtId="1" fontId="75" fillId="0" borderId="20" xfId="53" applyNumberFormat="1" applyFont="1" applyFill="1" applyBorder="1" applyAlignment="1">
      <alignment horizontal="center" vertical="center"/>
      <protection/>
    </xf>
    <xf numFmtId="0" fontId="75" fillId="0" borderId="0" xfId="0" applyFont="1" applyBorder="1" applyAlignment="1">
      <alignment wrapText="1"/>
    </xf>
    <xf numFmtId="1" fontId="75" fillId="0" borderId="11" xfId="0" applyNumberFormat="1" applyFont="1" applyBorder="1" applyAlignment="1">
      <alignment horizontal="center"/>
    </xf>
    <xf numFmtId="1" fontId="75" fillId="0" borderId="12" xfId="0" applyNumberFormat="1" applyFont="1" applyFill="1" applyBorder="1" applyAlignment="1">
      <alignment horizontal="center"/>
    </xf>
    <xf numFmtId="1" fontId="77" fillId="0" borderId="12" xfId="53" applyNumberFormat="1" applyFont="1" applyFill="1" applyBorder="1" applyAlignment="1">
      <alignment horizontal="center" vertical="center"/>
      <protection/>
    </xf>
    <xf numFmtId="1" fontId="75" fillId="0" borderId="12" xfId="0" applyNumberFormat="1" applyFont="1" applyBorder="1" applyAlignment="1">
      <alignment horizontal="center"/>
    </xf>
    <xf numFmtId="1" fontId="75" fillId="0" borderId="16" xfId="0" applyNumberFormat="1" applyFont="1" applyBorder="1" applyAlignment="1">
      <alignment horizontal="center"/>
    </xf>
    <xf numFmtId="0" fontId="75" fillId="0" borderId="16" xfId="53" applyFont="1" applyFill="1" applyBorder="1" applyAlignment="1">
      <alignment horizontal="center" vertical="center"/>
      <protection/>
    </xf>
    <xf numFmtId="1" fontId="75" fillId="0" borderId="19" xfId="53" applyNumberFormat="1" applyFont="1" applyFill="1" applyBorder="1" applyAlignment="1">
      <alignment horizontal="center" vertical="center"/>
      <protection/>
    </xf>
    <xf numFmtId="0" fontId="30" fillId="33" borderId="25" xfId="53" applyFont="1" applyFill="1" applyBorder="1" applyAlignment="1">
      <alignment vertical="center"/>
      <protection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1" fillId="33" borderId="11" xfId="53" applyFont="1" applyFill="1" applyBorder="1" applyAlignment="1">
      <alignment horizontal="right" vertical="center"/>
      <protection/>
    </xf>
    <xf numFmtId="0" fontId="9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11" fillId="33" borderId="26" xfId="53" applyFont="1" applyFill="1" applyBorder="1" applyAlignment="1">
      <alignment horizontal="right" vertical="center"/>
      <protection/>
    </xf>
    <xf numFmtId="0" fontId="11" fillId="0" borderId="27" xfId="53" applyFont="1" applyFill="1" applyBorder="1" applyAlignment="1">
      <alignment vertical="center"/>
      <protection/>
    </xf>
    <xf numFmtId="0" fontId="19" fillId="33" borderId="11" xfId="53" applyFont="1" applyFill="1" applyBorder="1" applyAlignment="1">
      <alignment vertical="center"/>
      <protection/>
    </xf>
    <xf numFmtId="1" fontId="21" fillId="0" borderId="11" xfId="53" applyNumberFormat="1" applyFont="1" applyFill="1" applyBorder="1" applyAlignment="1">
      <alignment horizontal="left" vertical="center"/>
      <protection/>
    </xf>
    <xf numFmtId="0" fontId="30" fillId="33" borderId="28" xfId="53" applyFont="1" applyFill="1" applyBorder="1" applyAlignment="1">
      <alignment vertical="center"/>
      <protection/>
    </xf>
    <xf numFmtId="0" fontId="75" fillId="0" borderId="11" xfId="0" applyFont="1" applyBorder="1" applyAlignment="1">
      <alignment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75" fillId="0" borderId="11" xfId="53" applyFont="1" applyFill="1" applyBorder="1" applyAlignment="1">
      <alignment horizontal="left" vertical="center"/>
      <protection/>
    </xf>
    <xf numFmtId="0" fontId="11" fillId="33" borderId="28" xfId="53" applyFont="1" applyFill="1" applyBorder="1" applyAlignment="1">
      <alignment horizontal="right" vertical="center"/>
      <protection/>
    </xf>
    <xf numFmtId="0" fontId="30" fillId="33" borderId="11" xfId="53" applyFont="1" applyFill="1" applyBorder="1" applyAlignment="1">
      <alignment vertical="center"/>
      <protection/>
    </xf>
    <xf numFmtId="0" fontId="11" fillId="33" borderId="11" xfId="53" applyFont="1" applyFill="1" applyBorder="1" applyAlignment="1">
      <alignment horizontal="left" vertical="center"/>
      <protection/>
    </xf>
    <xf numFmtId="0" fontId="7" fillId="0" borderId="11" xfId="53" applyFont="1" applyFill="1" applyBorder="1" applyAlignment="1">
      <alignment vertical="center"/>
      <protection/>
    </xf>
    <xf numFmtId="1" fontId="7" fillId="0" borderId="14" xfId="53" applyNumberFormat="1" applyFont="1" applyFill="1" applyBorder="1" applyAlignment="1">
      <alignment horizontal="left" vertical="center"/>
      <protection/>
    </xf>
    <xf numFmtId="0" fontId="35" fillId="0" borderId="0" xfId="53" applyFont="1">
      <alignment/>
      <protection/>
    </xf>
    <xf numFmtId="0" fontId="35" fillId="0" borderId="15" xfId="53" applyFont="1" applyFill="1" applyBorder="1" applyAlignment="1">
      <alignment vertical="center"/>
      <protection/>
    </xf>
    <xf numFmtId="0" fontId="35" fillId="0" borderId="15" xfId="53" applyFont="1" applyFill="1" applyBorder="1">
      <alignment/>
      <protection/>
    </xf>
    <xf numFmtId="0" fontId="35" fillId="0" borderId="15" xfId="53" applyFont="1" applyBorder="1">
      <alignment/>
      <protection/>
    </xf>
    <xf numFmtId="0" fontId="36" fillId="0" borderId="15" xfId="53" applyFont="1" applyBorder="1">
      <alignment/>
      <protection/>
    </xf>
    <xf numFmtId="0" fontId="36" fillId="0" borderId="15" xfId="53" applyFont="1" applyBorder="1" applyAlignment="1">
      <alignment textRotation="90"/>
      <protection/>
    </xf>
    <xf numFmtId="0" fontId="36" fillId="0" borderId="15" xfId="53" applyFont="1" applyFill="1" applyBorder="1">
      <alignment/>
      <protection/>
    </xf>
    <xf numFmtId="0" fontId="37" fillId="0" borderId="15" xfId="53" applyFont="1" applyFill="1" applyBorder="1">
      <alignment/>
      <protection/>
    </xf>
    <xf numFmtId="0" fontId="2" fillId="0" borderId="0" xfId="53" applyFont="1" applyAlignment="1">
      <alignment horizontal="left"/>
      <protection/>
    </xf>
    <xf numFmtId="0" fontId="31" fillId="0" borderId="0" xfId="53" applyFont="1" applyAlignment="1">
      <alignment horizontal="left" wrapText="1"/>
      <protection/>
    </xf>
    <xf numFmtId="0" fontId="21" fillId="0" borderId="0" xfId="53" applyFont="1" applyAlignment="1">
      <alignment horizontal="left"/>
      <protection/>
    </xf>
    <xf numFmtId="0" fontId="2" fillId="0" borderId="0" xfId="53" applyFont="1" applyAlignment="1">
      <alignment horizontal="center" wrapText="1"/>
      <protection/>
    </xf>
    <xf numFmtId="0" fontId="15" fillId="0" borderId="22" xfId="53" applyFont="1" applyFill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1" fontId="78" fillId="0" borderId="27" xfId="53" applyNumberFormat="1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11" fillId="0" borderId="22" xfId="53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11" xfId="53" applyFont="1" applyFill="1" applyBorder="1" applyAlignment="1">
      <alignment horizontal="left" vertical="center"/>
      <protection/>
    </xf>
    <xf numFmtId="0" fontId="21" fillId="0" borderId="0" xfId="53" applyFont="1" applyAlignment="1">
      <alignment horizontal="center"/>
      <protection/>
    </xf>
    <xf numFmtId="0" fontId="11" fillId="0" borderId="14" xfId="53" applyFont="1" applyFill="1" applyBorder="1" applyAlignment="1">
      <alignment horizontal="left" vertical="center"/>
      <protection/>
    </xf>
    <xf numFmtId="0" fontId="11" fillId="0" borderId="22" xfId="53" applyFont="1" applyFill="1" applyBorder="1" applyAlignment="1">
      <alignment horizontal="left" vertical="center"/>
      <protection/>
    </xf>
    <xf numFmtId="0" fontId="11" fillId="0" borderId="28" xfId="53" applyFont="1" applyFill="1" applyBorder="1" applyAlignment="1">
      <alignment horizontal="left" vertical="center"/>
      <protection/>
    </xf>
    <xf numFmtId="0" fontId="11" fillId="0" borderId="11" xfId="53" applyFont="1" applyFill="1" applyBorder="1" applyAlignment="1">
      <alignment horizontal="left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9"/>
  <sheetViews>
    <sheetView tabSelected="1" zoomScalePageLayoutView="0" workbookViewId="0" topLeftCell="B191">
      <pane ySplit="510" topLeftCell="A145" activePane="bottomLeft" state="split"/>
      <selection pane="topLeft" activeCell="B149" sqref="B149"/>
      <selection pane="bottomLeft" activeCell="B157" sqref="B157:K157"/>
    </sheetView>
  </sheetViews>
  <sheetFormatPr defaultColWidth="13.00390625" defaultRowHeight="12.75"/>
  <cols>
    <col min="1" max="1" width="14.57421875" style="162" customWidth="1"/>
    <col min="2" max="2" width="43.28125" style="1" customWidth="1"/>
    <col min="3" max="3" width="6.28125" style="51" customWidth="1"/>
    <col min="4" max="9" width="6.28125" style="2" customWidth="1"/>
    <col min="10" max="10" width="6.8515625" style="2" customWidth="1"/>
    <col min="11" max="11" width="8.00390625" style="3" customWidth="1"/>
    <col min="12" max="12" width="0" style="4" hidden="1" customWidth="1"/>
    <col min="13" max="14" width="0" style="5" hidden="1" customWidth="1"/>
    <col min="15" max="15" width="0" style="6" hidden="1" customWidth="1"/>
    <col min="16" max="16" width="0" style="7" hidden="1" customWidth="1"/>
    <col min="17" max="17" width="4.28125" style="7" hidden="1" customWidth="1"/>
    <col min="18" max="18" width="4.421875" style="6" customWidth="1"/>
    <col min="19" max="20" width="13.00390625" style="6" customWidth="1"/>
    <col min="21" max="21" width="14.8515625" style="6" customWidth="1"/>
    <col min="22" max="16384" width="13.00390625" style="6" customWidth="1"/>
  </cols>
  <sheetData>
    <row r="1" spans="2:11" ht="12.75">
      <c r="B1" s="170" t="s">
        <v>130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2.75">
      <c r="B2" s="184" t="s">
        <v>131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ht="48.75" customHeight="1">
      <c r="B3" s="177" t="s">
        <v>279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1:17" s="11" customFormat="1" ht="74.25" customHeight="1">
      <c r="A4" s="167" t="s">
        <v>141</v>
      </c>
      <c r="B4" s="137" t="s">
        <v>132</v>
      </c>
      <c r="C4" s="91" t="s">
        <v>0</v>
      </c>
      <c r="D4" s="92" t="s">
        <v>133</v>
      </c>
      <c r="E4" s="92" t="s">
        <v>134</v>
      </c>
      <c r="F4" s="93" t="s">
        <v>135</v>
      </c>
      <c r="G4" s="95" t="s">
        <v>136</v>
      </c>
      <c r="H4" s="94" t="s">
        <v>137</v>
      </c>
      <c r="I4" s="92" t="s">
        <v>138</v>
      </c>
      <c r="J4" s="93" t="s">
        <v>139</v>
      </c>
      <c r="K4" s="93" t="s">
        <v>140</v>
      </c>
      <c r="L4" s="9" t="s">
        <v>1</v>
      </c>
      <c r="M4" s="10" t="s">
        <v>2</v>
      </c>
      <c r="N4" s="10" t="s">
        <v>3</v>
      </c>
      <c r="P4" s="12" t="s">
        <v>4</v>
      </c>
      <c r="Q4" s="12" t="s">
        <v>5</v>
      </c>
    </row>
    <row r="5" spans="1:17" s="11" customFormat="1" ht="12.75" customHeight="1">
      <c r="A5" s="166"/>
      <c r="B5" s="178" t="s">
        <v>142</v>
      </c>
      <c r="C5" s="178"/>
      <c r="D5" s="178"/>
      <c r="E5" s="178"/>
      <c r="F5" s="178"/>
      <c r="G5" s="178"/>
      <c r="H5" s="178"/>
      <c r="I5" s="178"/>
      <c r="J5" s="178"/>
      <c r="K5" s="179"/>
      <c r="L5" s="9"/>
      <c r="M5" s="10"/>
      <c r="N5" s="10"/>
      <c r="P5" s="12"/>
      <c r="Q5" s="12"/>
    </row>
    <row r="6" spans="1:17" s="22" customFormat="1" ht="12" customHeight="1">
      <c r="A6" s="168" t="s">
        <v>10</v>
      </c>
      <c r="B6" s="138" t="s">
        <v>143</v>
      </c>
      <c r="C6" s="52">
        <v>4</v>
      </c>
      <c r="D6" s="14" t="s">
        <v>6</v>
      </c>
      <c r="E6" s="15">
        <f>F6+G6+H6+I6</f>
        <v>45</v>
      </c>
      <c r="F6" s="62">
        <v>15</v>
      </c>
      <c r="G6" s="116">
        <v>10</v>
      </c>
      <c r="H6" s="117">
        <v>20</v>
      </c>
      <c r="I6" s="15">
        <v>0</v>
      </c>
      <c r="J6" s="15">
        <f>ROUNDUP(F6/15,0)</f>
        <v>1</v>
      </c>
      <c r="K6" s="97">
        <f>ROUNDUP((G6+H6+I6)/15,0)</f>
        <v>2</v>
      </c>
      <c r="L6" s="18" t="str">
        <f aca="true" t="shared" si="0" ref="L6:L13">"#REF!/25"</f>
        <v>#REF!/25</v>
      </c>
      <c r="M6" s="19">
        <v>0</v>
      </c>
      <c r="N6" s="19">
        <f aca="true" t="shared" si="1" ref="N6:N15">IF(H6&gt;0,1,0)</f>
        <v>1</v>
      </c>
      <c r="O6" s="20" t="str">
        <f>"#REF!/E5"</f>
        <v>#REF!/E5</v>
      </c>
      <c r="P6" s="21">
        <v>3</v>
      </c>
      <c r="Q6" s="21" t="str">
        <f>"#REF!-P5"</f>
        <v>#REF!-P5</v>
      </c>
    </row>
    <row r="7" spans="1:17" s="22" customFormat="1" ht="12" customHeight="1">
      <c r="A7" s="168" t="s">
        <v>11</v>
      </c>
      <c r="B7" s="138" t="s">
        <v>144</v>
      </c>
      <c r="C7" s="52">
        <v>2</v>
      </c>
      <c r="D7" s="14" t="s">
        <v>6</v>
      </c>
      <c r="E7" s="15">
        <f aca="true" t="shared" si="2" ref="E7:E17">F7+G7+H7+I7</f>
        <v>30</v>
      </c>
      <c r="F7" s="46">
        <v>15</v>
      </c>
      <c r="G7" s="118">
        <v>5</v>
      </c>
      <c r="H7" s="119">
        <v>10</v>
      </c>
      <c r="I7" s="15">
        <v>0</v>
      </c>
      <c r="J7" s="15">
        <f aca="true" t="shared" si="3" ref="J7:J18">ROUNDUP(F7/15,0)</f>
        <v>1</v>
      </c>
      <c r="K7" s="97">
        <f aca="true" t="shared" si="4" ref="K7:K18">ROUNDUP((G7+H7+I7)/15,0)</f>
        <v>1</v>
      </c>
      <c r="L7" s="18" t="str">
        <f t="shared" si="0"/>
        <v>#REF!/25</v>
      </c>
      <c r="M7" s="19">
        <v>0</v>
      </c>
      <c r="N7" s="19">
        <f t="shared" si="1"/>
        <v>1</v>
      </c>
      <c r="O7" s="20" t="str">
        <f>"#REF!/E6"</f>
        <v>#REF!/E6</v>
      </c>
      <c r="P7" s="21">
        <v>2</v>
      </c>
      <c r="Q7" s="21" t="str">
        <f>"#REF!-P6"</f>
        <v>#REF!-P6</v>
      </c>
    </row>
    <row r="8" spans="1:17" s="22" customFormat="1" ht="12" customHeight="1">
      <c r="A8" s="168" t="s">
        <v>12</v>
      </c>
      <c r="B8" s="139" t="s">
        <v>145</v>
      </c>
      <c r="C8" s="52">
        <v>2</v>
      </c>
      <c r="D8" s="14" t="s">
        <v>6</v>
      </c>
      <c r="E8" s="15">
        <f t="shared" si="2"/>
        <v>30</v>
      </c>
      <c r="F8" s="46">
        <v>15</v>
      </c>
      <c r="G8" s="119">
        <v>5</v>
      </c>
      <c r="H8" s="119">
        <v>10</v>
      </c>
      <c r="I8" s="15">
        <v>0</v>
      </c>
      <c r="J8" s="15">
        <f t="shared" si="3"/>
        <v>1</v>
      </c>
      <c r="K8" s="97">
        <f t="shared" si="4"/>
        <v>1</v>
      </c>
      <c r="L8" s="18" t="str">
        <f t="shared" si="0"/>
        <v>#REF!/25</v>
      </c>
      <c r="M8" s="19">
        <v>0</v>
      </c>
      <c r="N8" s="19">
        <f t="shared" si="1"/>
        <v>1</v>
      </c>
      <c r="O8" s="20" t="str">
        <f>"#REF!/E7"</f>
        <v>#REF!/E7</v>
      </c>
      <c r="P8" s="21">
        <f>E8/25</f>
        <v>1.2</v>
      </c>
      <c r="Q8" s="21" t="str">
        <f>"#REF!-P7"</f>
        <v>#REF!-P7</v>
      </c>
    </row>
    <row r="9" spans="1:17" s="22" customFormat="1" ht="12" customHeight="1">
      <c r="A9" s="168" t="s">
        <v>13</v>
      </c>
      <c r="B9" s="139" t="s">
        <v>146</v>
      </c>
      <c r="C9" s="52">
        <v>2</v>
      </c>
      <c r="D9" s="14" t="s">
        <v>7</v>
      </c>
      <c r="E9" s="15">
        <f t="shared" si="2"/>
        <v>30</v>
      </c>
      <c r="F9" s="46">
        <v>0</v>
      </c>
      <c r="G9" s="119">
        <v>0</v>
      </c>
      <c r="H9" s="119">
        <v>30</v>
      </c>
      <c r="I9" s="15">
        <v>0</v>
      </c>
      <c r="J9" s="15">
        <f t="shared" si="3"/>
        <v>0</v>
      </c>
      <c r="K9" s="97">
        <f t="shared" si="4"/>
        <v>2</v>
      </c>
      <c r="L9" s="18" t="str">
        <f t="shared" si="0"/>
        <v>#REF!/25</v>
      </c>
      <c r="M9" s="19">
        <v>0</v>
      </c>
      <c r="N9" s="19">
        <f t="shared" si="1"/>
        <v>1</v>
      </c>
      <c r="O9" s="20" t="str">
        <f>"#REF!/E8"</f>
        <v>#REF!/E8</v>
      </c>
      <c r="P9" s="21">
        <v>0.6</v>
      </c>
      <c r="Q9" s="21" t="str">
        <f>"#REF!-P8"</f>
        <v>#REF!-P8</v>
      </c>
    </row>
    <row r="10" spans="1:17" s="23" customFormat="1" ht="12" customHeight="1">
      <c r="A10" s="168" t="s">
        <v>14</v>
      </c>
      <c r="B10" s="139" t="s">
        <v>147</v>
      </c>
      <c r="C10" s="53">
        <v>1</v>
      </c>
      <c r="D10" s="14" t="s">
        <v>7</v>
      </c>
      <c r="E10" s="15">
        <v>10</v>
      </c>
      <c r="F10" s="46">
        <v>10</v>
      </c>
      <c r="G10" s="120">
        <v>0</v>
      </c>
      <c r="H10" s="120">
        <v>0</v>
      </c>
      <c r="I10" s="15">
        <v>0</v>
      </c>
      <c r="J10" s="15">
        <f t="shared" si="3"/>
        <v>1</v>
      </c>
      <c r="K10" s="97">
        <f t="shared" si="4"/>
        <v>0</v>
      </c>
      <c r="L10" s="18" t="str">
        <f t="shared" si="0"/>
        <v>#REF!/25</v>
      </c>
      <c r="M10" s="19">
        <v>0</v>
      </c>
      <c r="N10" s="19">
        <f t="shared" si="1"/>
        <v>0</v>
      </c>
      <c r="O10" s="20" t="str">
        <f>"#REF!/E9"</f>
        <v>#REF!/E9</v>
      </c>
      <c r="P10" s="21">
        <v>0.6</v>
      </c>
      <c r="Q10" s="21" t="str">
        <f>"#REF!-P9"</f>
        <v>#REF!-P9</v>
      </c>
    </row>
    <row r="11" spans="1:17" s="22" customFormat="1" ht="12" customHeight="1">
      <c r="A11" s="168" t="s">
        <v>15</v>
      </c>
      <c r="B11" s="139" t="s">
        <v>148</v>
      </c>
      <c r="C11" s="52">
        <v>2</v>
      </c>
      <c r="D11" s="14" t="s">
        <v>7</v>
      </c>
      <c r="E11" s="15">
        <f t="shared" si="2"/>
        <v>30</v>
      </c>
      <c r="F11" s="46">
        <v>30</v>
      </c>
      <c r="G11" s="120">
        <v>0</v>
      </c>
      <c r="H11" s="120">
        <v>0</v>
      </c>
      <c r="I11" s="15">
        <v>0</v>
      </c>
      <c r="J11" s="15">
        <f t="shared" si="3"/>
        <v>2</v>
      </c>
      <c r="K11" s="97">
        <f t="shared" si="4"/>
        <v>0</v>
      </c>
      <c r="L11" s="18" t="str">
        <f t="shared" si="0"/>
        <v>#REF!/25</v>
      </c>
      <c r="M11" s="24">
        <v>1</v>
      </c>
      <c r="N11" s="19">
        <f t="shared" si="1"/>
        <v>0</v>
      </c>
      <c r="O11" s="20" t="str">
        <f>"#REF!/E10"</f>
        <v>#REF!/E10</v>
      </c>
      <c r="P11" s="21">
        <f>E11/25</f>
        <v>1.2</v>
      </c>
      <c r="Q11" s="21" t="str">
        <f>"#REF!-P10"</f>
        <v>#REF!-P10</v>
      </c>
    </row>
    <row r="12" spans="1:17" s="25" customFormat="1" ht="12" customHeight="1">
      <c r="A12" s="168" t="s">
        <v>19</v>
      </c>
      <c r="B12" s="140" t="s">
        <v>149</v>
      </c>
      <c r="C12" s="54">
        <v>1</v>
      </c>
      <c r="D12" s="14" t="s">
        <v>7</v>
      </c>
      <c r="E12" s="15">
        <f t="shared" si="2"/>
        <v>15</v>
      </c>
      <c r="F12" s="46">
        <v>0</v>
      </c>
      <c r="G12" s="121">
        <v>0</v>
      </c>
      <c r="H12" s="121">
        <v>15</v>
      </c>
      <c r="I12" s="15">
        <v>0</v>
      </c>
      <c r="J12" s="15">
        <f t="shared" si="3"/>
        <v>0</v>
      </c>
      <c r="K12" s="97">
        <f t="shared" si="4"/>
        <v>1</v>
      </c>
      <c r="L12" s="18" t="str">
        <f t="shared" si="0"/>
        <v>#REF!/25</v>
      </c>
      <c r="M12" s="19">
        <v>0</v>
      </c>
      <c r="N12" s="19">
        <f t="shared" si="1"/>
        <v>1</v>
      </c>
      <c r="O12" s="20" t="str">
        <f>"#REF!/E11"</f>
        <v>#REF!/E11</v>
      </c>
      <c r="P12" s="21">
        <v>1</v>
      </c>
      <c r="Q12" s="21" t="str">
        <f>"#REF!-P11"</f>
        <v>#REF!-P11</v>
      </c>
    </row>
    <row r="13" spans="1:17" s="22" customFormat="1" ht="12" customHeight="1">
      <c r="A13" s="168" t="s">
        <v>20</v>
      </c>
      <c r="B13" s="139" t="s">
        <v>150</v>
      </c>
      <c r="C13" s="52">
        <v>5</v>
      </c>
      <c r="D13" s="13" t="s">
        <v>7</v>
      </c>
      <c r="E13" s="15">
        <f t="shared" si="2"/>
        <v>60</v>
      </c>
      <c r="F13" s="46">
        <v>30</v>
      </c>
      <c r="G13" s="119">
        <v>10</v>
      </c>
      <c r="H13" s="119">
        <v>20</v>
      </c>
      <c r="I13" s="16">
        <v>0</v>
      </c>
      <c r="J13" s="15">
        <f t="shared" si="3"/>
        <v>2</v>
      </c>
      <c r="K13" s="97">
        <f t="shared" si="4"/>
        <v>2</v>
      </c>
      <c r="L13" s="18" t="str">
        <f t="shared" si="0"/>
        <v>#REF!/25</v>
      </c>
      <c r="M13" s="24">
        <v>1</v>
      </c>
      <c r="N13" s="19">
        <f t="shared" si="1"/>
        <v>1</v>
      </c>
      <c r="O13" s="20" t="str">
        <f>"#REF!/E12"</f>
        <v>#REF!/E12</v>
      </c>
      <c r="P13" s="21">
        <f>E13/25</f>
        <v>2.4</v>
      </c>
      <c r="Q13" s="21" t="str">
        <f>"#REF!-P12"</f>
        <v>#REF!-P12</v>
      </c>
    </row>
    <row r="14" spans="1:17" s="22" customFormat="1" ht="12" customHeight="1">
      <c r="A14" s="168" t="s">
        <v>21</v>
      </c>
      <c r="B14" s="141" t="s">
        <v>151</v>
      </c>
      <c r="C14" s="105">
        <v>0</v>
      </c>
      <c r="D14" s="13" t="s">
        <v>7</v>
      </c>
      <c r="E14" s="15">
        <f t="shared" si="2"/>
        <v>30</v>
      </c>
      <c r="F14" s="63">
        <v>0</v>
      </c>
      <c r="G14" s="120">
        <v>30</v>
      </c>
      <c r="H14" s="120">
        <v>0</v>
      </c>
      <c r="I14" s="16">
        <v>0</v>
      </c>
      <c r="J14" s="15">
        <f t="shared" si="3"/>
        <v>0</v>
      </c>
      <c r="K14" s="97">
        <f t="shared" si="4"/>
        <v>2</v>
      </c>
      <c r="L14" s="18"/>
      <c r="M14" s="24"/>
      <c r="N14" s="19">
        <f t="shared" si="1"/>
        <v>0</v>
      </c>
      <c r="O14" s="20"/>
      <c r="P14" s="21"/>
      <c r="Q14" s="21"/>
    </row>
    <row r="15" spans="1:17" s="22" customFormat="1" ht="12" customHeight="1">
      <c r="A15" s="168" t="s">
        <v>16</v>
      </c>
      <c r="B15" s="141" t="s">
        <v>152</v>
      </c>
      <c r="C15" s="105">
        <v>7</v>
      </c>
      <c r="D15" s="13" t="s">
        <v>7</v>
      </c>
      <c r="E15" s="15">
        <f t="shared" si="2"/>
        <v>71</v>
      </c>
      <c r="F15" s="99">
        <v>30</v>
      </c>
      <c r="G15" s="122">
        <v>12</v>
      </c>
      <c r="H15" s="122">
        <v>29</v>
      </c>
      <c r="I15" s="16">
        <v>0</v>
      </c>
      <c r="J15" s="15">
        <f t="shared" si="3"/>
        <v>2</v>
      </c>
      <c r="K15" s="97">
        <f t="shared" si="4"/>
        <v>3</v>
      </c>
      <c r="L15" s="18"/>
      <c r="M15" s="24"/>
      <c r="N15" s="19">
        <f t="shared" si="1"/>
        <v>1</v>
      </c>
      <c r="O15" s="20"/>
      <c r="P15" s="21"/>
      <c r="Q15" s="21"/>
    </row>
    <row r="16" spans="1:17" s="22" customFormat="1" ht="12" customHeight="1">
      <c r="A16" s="168" t="s">
        <v>17</v>
      </c>
      <c r="B16" s="142" t="s">
        <v>153</v>
      </c>
      <c r="C16" s="100">
        <v>2</v>
      </c>
      <c r="D16" s="14" t="s">
        <v>6</v>
      </c>
      <c r="E16" s="15">
        <f t="shared" si="2"/>
        <v>30</v>
      </c>
      <c r="F16" s="15">
        <v>10</v>
      </c>
      <c r="G16" s="112">
        <v>8</v>
      </c>
      <c r="H16" s="112">
        <v>12</v>
      </c>
      <c r="I16" s="15">
        <v>0</v>
      </c>
      <c r="J16" s="15">
        <f t="shared" si="3"/>
        <v>1</v>
      </c>
      <c r="K16" s="16">
        <f t="shared" si="4"/>
        <v>2</v>
      </c>
      <c r="L16" s="18"/>
      <c r="M16" s="24"/>
      <c r="N16" s="19"/>
      <c r="O16" s="20"/>
      <c r="P16" s="21"/>
      <c r="Q16" s="21"/>
    </row>
    <row r="17" spans="1:17" s="22" customFormat="1" ht="12" customHeight="1">
      <c r="A17" s="168" t="s">
        <v>31</v>
      </c>
      <c r="B17" s="141" t="s">
        <v>154</v>
      </c>
      <c r="C17" s="54">
        <v>2</v>
      </c>
      <c r="D17" s="13" t="s">
        <v>7</v>
      </c>
      <c r="E17" s="15">
        <f t="shared" si="2"/>
        <v>30</v>
      </c>
      <c r="F17" s="61">
        <v>0</v>
      </c>
      <c r="G17" s="118">
        <v>0</v>
      </c>
      <c r="H17" s="118">
        <v>30</v>
      </c>
      <c r="I17" s="16">
        <v>0</v>
      </c>
      <c r="J17" s="15">
        <f t="shared" si="3"/>
        <v>0</v>
      </c>
      <c r="K17" s="97">
        <f t="shared" si="4"/>
        <v>2</v>
      </c>
      <c r="L17" s="18"/>
      <c r="M17" s="24"/>
      <c r="N17" s="19"/>
      <c r="O17" s="20"/>
      <c r="P17" s="21"/>
      <c r="Q17" s="21"/>
    </row>
    <row r="18" spans="1:17" s="22" customFormat="1" ht="15.75" customHeight="1">
      <c r="A18" s="168" t="s">
        <v>18</v>
      </c>
      <c r="B18" s="129" t="s">
        <v>156</v>
      </c>
      <c r="C18" s="130">
        <v>2</v>
      </c>
      <c r="D18" s="113" t="s">
        <v>7</v>
      </c>
      <c r="E18" s="112">
        <v>25</v>
      </c>
      <c r="F18" s="123">
        <v>15</v>
      </c>
      <c r="G18" s="123">
        <v>10</v>
      </c>
      <c r="H18" s="123">
        <v>0</v>
      </c>
      <c r="I18" s="112">
        <v>0</v>
      </c>
      <c r="J18" s="112">
        <f t="shared" si="3"/>
        <v>1</v>
      </c>
      <c r="K18" s="112">
        <f t="shared" si="4"/>
        <v>1</v>
      </c>
      <c r="L18" s="18"/>
      <c r="M18" s="24"/>
      <c r="N18" s="19"/>
      <c r="O18" s="20"/>
      <c r="P18" s="21"/>
      <c r="Q18" s="21"/>
    </row>
    <row r="19" spans="1:17" s="23" customFormat="1" ht="12" customHeight="1">
      <c r="A19" s="168"/>
      <c r="B19" s="143" t="s">
        <v>8</v>
      </c>
      <c r="C19" s="48">
        <f>SUM(C6:C18)</f>
        <v>32</v>
      </c>
      <c r="D19" s="48">
        <v>3</v>
      </c>
      <c r="E19" s="48">
        <f aca="true" t="shared" si="5" ref="E19:Q19">SUM(E6:E18)</f>
        <v>436</v>
      </c>
      <c r="F19" s="48">
        <f t="shared" si="5"/>
        <v>170</v>
      </c>
      <c r="G19" s="48">
        <f t="shared" si="5"/>
        <v>90</v>
      </c>
      <c r="H19" s="48">
        <f t="shared" si="5"/>
        <v>176</v>
      </c>
      <c r="I19" s="48">
        <f t="shared" si="5"/>
        <v>0</v>
      </c>
      <c r="J19" s="48">
        <f t="shared" si="5"/>
        <v>12</v>
      </c>
      <c r="K19" s="48">
        <f t="shared" si="5"/>
        <v>19</v>
      </c>
      <c r="L19" s="48">
        <f t="shared" si="5"/>
        <v>0</v>
      </c>
      <c r="M19" s="48">
        <f t="shared" si="5"/>
        <v>2</v>
      </c>
      <c r="N19" s="48">
        <f t="shared" si="5"/>
        <v>7</v>
      </c>
      <c r="O19" s="48">
        <f t="shared" si="5"/>
        <v>0</v>
      </c>
      <c r="P19" s="48">
        <f t="shared" si="5"/>
        <v>12</v>
      </c>
      <c r="Q19" s="48">
        <f t="shared" si="5"/>
        <v>0</v>
      </c>
    </row>
    <row r="20" spans="1:17" s="23" customFormat="1" ht="12" customHeight="1">
      <c r="A20" s="169"/>
      <c r="B20" s="180" t="s">
        <v>155</v>
      </c>
      <c r="C20" s="175"/>
      <c r="D20" s="175"/>
      <c r="E20" s="175"/>
      <c r="F20" s="175"/>
      <c r="G20" s="175"/>
      <c r="H20" s="175"/>
      <c r="I20" s="175"/>
      <c r="J20" s="175"/>
      <c r="K20" s="181"/>
      <c r="L20" s="56"/>
      <c r="M20" s="26"/>
      <c r="N20" s="19"/>
      <c r="O20" s="20"/>
      <c r="P20" s="21"/>
      <c r="Q20" s="21"/>
    </row>
    <row r="21" spans="1:17" s="23" customFormat="1" ht="12" customHeight="1">
      <c r="A21" s="168" t="s">
        <v>22</v>
      </c>
      <c r="B21" s="144" t="s">
        <v>157</v>
      </c>
      <c r="C21" s="60">
        <v>1</v>
      </c>
      <c r="D21" s="14" t="s">
        <v>7</v>
      </c>
      <c r="E21" s="15">
        <v>15</v>
      </c>
      <c r="F21" s="15">
        <v>0</v>
      </c>
      <c r="G21" s="15">
        <v>0</v>
      </c>
      <c r="H21" s="17">
        <v>15</v>
      </c>
      <c r="I21" s="15">
        <v>0</v>
      </c>
      <c r="J21" s="15">
        <f>ROUNDUP(F21/15,0)</f>
        <v>0</v>
      </c>
      <c r="K21" s="16">
        <f>ROUNDUP((G21+H21+I21)/15,0)</f>
        <v>1</v>
      </c>
      <c r="L21" s="18" t="str">
        <f aca="true" t="shared" si="6" ref="L21:L26">"#REF!/25"</f>
        <v>#REF!/25</v>
      </c>
      <c r="M21" s="26">
        <v>0</v>
      </c>
      <c r="N21" s="19">
        <f aca="true" t="shared" si="7" ref="N21:N26">IF(H21&gt;0,1,0)</f>
        <v>1</v>
      </c>
      <c r="O21" s="20" t="str">
        <f>"#REF!/E17"</f>
        <v>#REF!/E17</v>
      </c>
      <c r="P21" s="21">
        <v>4.2</v>
      </c>
      <c r="Q21" s="21" t="str">
        <f>"#REF!-P17"</f>
        <v>#REF!-P17</v>
      </c>
    </row>
    <row r="22" spans="1:17" s="23" customFormat="1" ht="12" customHeight="1">
      <c r="A22" s="168" t="s">
        <v>23</v>
      </c>
      <c r="B22" s="144" t="s">
        <v>158</v>
      </c>
      <c r="C22" s="60">
        <v>2</v>
      </c>
      <c r="D22" s="14" t="s">
        <v>6</v>
      </c>
      <c r="E22" s="15">
        <f aca="true" t="shared" si="8" ref="E22:E35">F22+G22+H22+I22</f>
        <v>30</v>
      </c>
      <c r="F22" s="15">
        <v>15</v>
      </c>
      <c r="G22" s="15">
        <v>5</v>
      </c>
      <c r="H22" s="17">
        <v>10</v>
      </c>
      <c r="I22" s="15">
        <v>0</v>
      </c>
      <c r="J22" s="15">
        <f aca="true" t="shared" si="9" ref="J22:J35">ROUNDUP(F22/15,0)</f>
        <v>1</v>
      </c>
      <c r="K22" s="16">
        <f aca="true" t="shared" si="10" ref="K22:K35">ROUNDUP((G22+H22+I22)/15,0)</f>
        <v>1</v>
      </c>
      <c r="L22" s="18" t="str">
        <f t="shared" si="6"/>
        <v>#REF!/25</v>
      </c>
      <c r="M22" s="26">
        <v>0</v>
      </c>
      <c r="N22" s="19">
        <f t="shared" si="7"/>
        <v>1</v>
      </c>
      <c r="O22" s="20" t="str">
        <f>"#REF!/E18"</f>
        <v>#REF!/E18</v>
      </c>
      <c r="P22" s="21">
        <v>4</v>
      </c>
      <c r="Q22" s="21" t="str">
        <f>"#REF!-P18"</f>
        <v>#REF!-P18</v>
      </c>
    </row>
    <row r="23" spans="1:17" s="27" customFormat="1" ht="12" customHeight="1">
      <c r="A23" s="168" t="s">
        <v>24</v>
      </c>
      <c r="B23" s="145" t="s">
        <v>159</v>
      </c>
      <c r="C23" s="60">
        <v>4</v>
      </c>
      <c r="D23" s="14" t="s">
        <v>6</v>
      </c>
      <c r="E23" s="15">
        <f t="shared" si="8"/>
        <v>60</v>
      </c>
      <c r="F23" s="15">
        <v>30</v>
      </c>
      <c r="G23" s="112">
        <v>10</v>
      </c>
      <c r="H23" s="124">
        <v>20</v>
      </c>
      <c r="I23" s="15">
        <v>0</v>
      </c>
      <c r="J23" s="15">
        <f t="shared" si="9"/>
        <v>2</v>
      </c>
      <c r="K23" s="16">
        <f t="shared" si="10"/>
        <v>2</v>
      </c>
      <c r="L23" s="18" t="str">
        <f t="shared" si="6"/>
        <v>#REF!/25</v>
      </c>
      <c r="M23" s="19">
        <v>0</v>
      </c>
      <c r="N23" s="19">
        <f t="shared" si="7"/>
        <v>1</v>
      </c>
      <c r="O23" s="20" t="str">
        <f>"#REF!/E19"</f>
        <v>#REF!/E19</v>
      </c>
      <c r="P23" s="21">
        <v>4</v>
      </c>
      <c r="Q23" s="21" t="str">
        <f>"#REF!-P19"</f>
        <v>#REF!-P19</v>
      </c>
    </row>
    <row r="24" spans="1:17" s="25" customFormat="1" ht="12" customHeight="1">
      <c r="A24" s="168" t="s">
        <v>25</v>
      </c>
      <c r="B24" s="145" t="s">
        <v>160</v>
      </c>
      <c r="C24" s="60">
        <v>2</v>
      </c>
      <c r="D24" s="13" t="s">
        <v>6</v>
      </c>
      <c r="E24" s="15">
        <f t="shared" si="8"/>
        <v>30</v>
      </c>
      <c r="F24" s="16">
        <v>15</v>
      </c>
      <c r="G24" s="16">
        <v>5</v>
      </c>
      <c r="H24" s="28">
        <v>10</v>
      </c>
      <c r="I24" s="16">
        <v>0</v>
      </c>
      <c r="J24" s="15">
        <f t="shared" si="9"/>
        <v>1</v>
      </c>
      <c r="K24" s="16">
        <f t="shared" si="10"/>
        <v>1</v>
      </c>
      <c r="L24" s="18" t="str">
        <f t="shared" si="6"/>
        <v>#REF!/25</v>
      </c>
      <c r="M24" s="19">
        <v>0</v>
      </c>
      <c r="N24" s="19">
        <f t="shared" si="7"/>
        <v>1</v>
      </c>
      <c r="O24" s="20" t="str">
        <f>"#REF!/E20"</f>
        <v>#REF!/E20</v>
      </c>
      <c r="P24" s="21">
        <f>E24/25</f>
        <v>1.2</v>
      </c>
      <c r="Q24" s="21" t="str">
        <f>"#REF!-P20"</f>
        <v>#REF!-P20</v>
      </c>
    </row>
    <row r="25" spans="1:17" s="23" customFormat="1" ht="12" customHeight="1">
      <c r="A25" s="168" t="s">
        <v>26</v>
      </c>
      <c r="B25" s="146" t="s">
        <v>161</v>
      </c>
      <c r="C25" s="60">
        <v>1</v>
      </c>
      <c r="D25" s="13" t="s">
        <v>7</v>
      </c>
      <c r="E25" s="15">
        <f t="shared" si="8"/>
        <v>15</v>
      </c>
      <c r="F25" s="15">
        <v>15</v>
      </c>
      <c r="G25" s="15">
        <v>0</v>
      </c>
      <c r="H25" s="17">
        <v>0</v>
      </c>
      <c r="I25" s="15">
        <v>0</v>
      </c>
      <c r="J25" s="15">
        <f t="shared" si="9"/>
        <v>1</v>
      </c>
      <c r="K25" s="16">
        <f t="shared" si="10"/>
        <v>0</v>
      </c>
      <c r="L25" s="18" t="str">
        <f t="shared" si="6"/>
        <v>#REF!/25</v>
      </c>
      <c r="M25" s="26">
        <v>0</v>
      </c>
      <c r="N25" s="19">
        <f t="shared" si="7"/>
        <v>0</v>
      </c>
      <c r="O25" s="20" t="str">
        <f>"#REF!/E21"</f>
        <v>#REF!/E21</v>
      </c>
      <c r="P25" s="21">
        <f>E25/25</f>
        <v>0.6</v>
      </c>
      <c r="Q25" s="21" t="str">
        <f>"#REF!-P21"</f>
        <v>#REF!-P21</v>
      </c>
    </row>
    <row r="26" spans="1:17" s="25" customFormat="1" ht="12" customHeight="1">
      <c r="A26" s="168" t="s">
        <v>27</v>
      </c>
      <c r="B26" s="145" t="s">
        <v>162</v>
      </c>
      <c r="C26" s="60">
        <v>2</v>
      </c>
      <c r="D26" s="14" t="s">
        <v>7</v>
      </c>
      <c r="E26" s="15">
        <f t="shared" si="8"/>
        <v>30</v>
      </c>
      <c r="F26" s="15">
        <v>15</v>
      </c>
      <c r="G26" s="15">
        <v>5</v>
      </c>
      <c r="H26" s="15">
        <v>10</v>
      </c>
      <c r="I26" s="15">
        <v>0</v>
      </c>
      <c r="J26" s="15">
        <f t="shared" si="9"/>
        <v>1</v>
      </c>
      <c r="K26" s="16">
        <f t="shared" si="10"/>
        <v>1</v>
      </c>
      <c r="L26" s="18" t="str">
        <f t="shared" si="6"/>
        <v>#REF!/25</v>
      </c>
      <c r="M26" s="24">
        <v>1</v>
      </c>
      <c r="N26" s="19">
        <f t="shared" si="7"/>
        <v>1</v>
      </c>
      <c r="O26" s="29" t="str">
        <f>"#REF!/E23"</f>
        <v>#REF!/E23</v>
      </c>
      <c r="P26" s="21">
        <f>E26/25</f>
        <v>1.2</v>
      </c>
      <c r="Q26" s="21" t="str">
        <f>"#REF!-P23"</f>
        <v>#REF!-P23</v>
      </c>
    </row>
    <row r="27" spans="1:17" s="25" customFormat="1" ht="12" customHeight="1">
      <c r="A27" s="168" t="s">
        <v>28</v>
      </c>
      <c r="B27" s="144" t="s">
        <v>163</v>
      </c>
      <c r="C27" s="60">
        <v>1</v>
      </c>
      <c r="D27" s="14" t="s">
        <v>7</v>
      </c>
      <c r="E27" s="15">
        <f t="shared" si="8"/>
        <v>15</v>
      </c>
      <c r="F27" s="15">
        <v>15</v>
      </c>
      <c r="G27" s="15">
        <v>0</v>
      </c>
      <c r="H27" s="15">
        <v>0</v>
      </c>
      <c r="I27" s="15">
        <v>0</v>
      </c>
      <c r="J27" s="15">
        <f t="shared" si="9"/>
        <v>1</v>
      </c>
      <c r="K27" s="16">
        <f t="shared" si="10"/>
        <v>0</v>
      </c>
      <c r="L27" s="18"/>
      <c r="M27" s="24"/>
      <c r="N27" s="19"/>
      <c r="O27" s="29"/>
      <c r="P27" s="21"/>
      <c r="Q27" s="21"/>
    </row>
    <row r="28" spans="1:17" s="25" customFormat="1" ht="12" customHeight="1">
      <c r="A28" s="168" t="s">
        <v>29</v>
      </c>
      <c r="B28" s="145" t="s">
        <v>164</v>
      </c>
      <c r="C28" s="60">
        <v>1</v>
      </c>
      <c r="D28" s="14" t="s">
        <v>7</v>
      </c>
      <c r="E28" s="15">
        <f t="shared" si="8"/>
        <v>15</v>
      </c>
      <c r="F28" s="15">
        <v>15</v>
      </c>
      <c r="G28" s="15">
        <v>0</v>
      </c>
      <c r="H28" s="15">
        <v>0</v>
      </c>
      <c r="I28" s="15">
        <v>0</v>
      </c>
      <c r="J28" s="15">
        <f t="shared" si="9"/>
        <v>1</v>
      </c>
      <c r="K28" s="16">
        <f t="shared" si="10"/>
        <v>0</v>
      </c>
      <c r="L28" s="18"/>
      <c r="M28" s="24"/>
      <c r="N28" s="19"/>
      <c r="O28" s="29"/>
      <c r="P28" s="21"/>
      <c r="Q28" s="21"/>
    </row>
    <row r="29" spans="1:17" s="23" customFormat="1" ht="12" customHeight="1">
      <c r="A29" s="168" t="s">
        <v>116</v>
      </c>
      <c r="B29" s="145" t="s">
        <v>165</v>
      </c>
      <c r="C29" s="60">
        <v>2</v>
      </c>
      <c r="D29" s="14" t="s">
        <v>7</v>
      </c>
      <c r="E29" s="15">
        <f t="shared" si="8"/>
        <v>30</v>
      </c>
      <c r="F29" s="15">
        <v>30</v>
      </c>
      <c r="G29" s="15">
        <v>0</v>
      </c>
      <c r="H29" s="15">
        <v>0</v>
      </c>
      <c r="I29" s="15">
        <v>0</v>
      </c>
      <c r="J29" s="15">
        <f t="shared" si="9"/>
        <v>2</v>
      </c>
      <c r="K29" s="16">
        <f t="shared" si="10"/>
        <v>0</v>
      </c>
      <c r="L29" s="18" t="str">
        <f>"#REF!/25"</f>
        <v>#REF!/25</v>
      </c>
      <c r="M29" s="26">
        <v>0</v>
      </c>
      <c r="N29" s="19">
        <f>IF(H29&gt;0,1,0)</f>
        <v>0</v>
      </c>
      <c r="O29" s="20" t="str">
        <f>"#REF!/E25"</f>
        <v>#REF!/E25</v>
      </c>
      <c r="P29" s="21">
        <v>1</v>
      </c>
      <c r="Q29" s="21" t="str">
        <f>"#REF!-P25"</f>
        <v>#REF!-P25</v>
      </c>
    </row>
    <row r="30" spans="1:17" s="23" customFormat="1" ht="12" customHeight="1">
      <c r="A30" s="168" t="s">
        <v>30</v>
      </c>
      <c r="B30" s="145" t="s">
        <v>166</v>
      </c>
      <c r="C30" s="106">
        <v>0</v>
      </c>
      <c r="D30" s="14" t="s">
        <v>7</v>
      </c>
      <c r="E30" s="15">
        <f t="shared" si="8"/>
        <v>30</v>
      </c>
      <c r="F30" s="15">
        <v>0</v>
      </c>
      <c r="G30" s="15">
        <v>30</v>
      </c>
      <c r="H30" s="15">
        <v>0</v>
      </c>
      <c r="I30" s="15">
        <v>0</v>
      </c>
      <c r="J30" s="15">
        <f t="shared" si="9"/>
        <v>0</v>
      </c>
      <c r="K30" s="16">
        <f t="shared" si="10"/>
        <v>2</v>
      </c>
      <c r="L30" s="18"/>
      <c r="M30" s="26"/>
      <c r="N30" s="19"/>
      <c r="O30" s="20"/>
      <c r="P30" s="21"/>
      <c r="Q30" s="21"/>
    </row>
    <row r="31" spans="1:17" s="23" customFormat="1" ht="12" customHeight="1">
      <c r="A31" s="168" t="s">
        <v>32</v>
      </c>
      <c r="B31" s="145" t="s">
        <v>167</v>
      </c>
      <c r="C31" s="106">
        <v>7</v>
      </c>
      <c r="D31" s="14" t="s">
        <v>7</v>
      </c>
      <c r="E31" s="15">
        <f t="shared" si="8"/>
        <v>71</v>
      </c>
      <c r="F31" s="15">
        <v>30</v>
      </c>
      <c r="G31" s="112">
        <v>12</v>
      </c>
      <c r="H31" s="112">
        <v>29</v>
      </c>
      <c r="I31" s="15">
        <v>0</v>
      </c>
      <c r="J31" s="15">
        <f t="shared" si="9"/>
        <v>2</v>
      </c>
      <c r="K31" s="16">
        <f t="shared" si="10"/>
        <v>3</v>
      </c>
      <c r="L31" s="18"/>
      <c r="M31" s="26"/>
      <c r="N31" s="19"/>
      <c r="O31" s="20"/>
      <c r="P31" s="21"/>
      <c r="Q31" s="21"/>
    </row>
    <row r="32" spans="1:17" s="23" customFormat="1" ht="12" customHeight="1">
      <c r="A32" s="168" t="s">
        <v>33</v>
      </c>
      <c r="B32" s="145" t="s">
        <v>168</v>
      </c>
      <c r="C32" s="60">
        <v>5</v>
      </c>
      <c r="D32" s="14" t="s">
        <v>7</v>
      </c>
      <c r="E32" s="15">
        <f t="shared" si="8"/>
        <v>75</v>
      </c>
      <c r="F32" s="15">
        <v>30</v>
      </c>
      <c r="G32" s="112">
        <v>15</v>
      </c>
      <c r="H32" s="112">
        <v>30</v>
      </c>
      <c r="I32" s="15">
        <v>0</v>
      </c>
      <c r="J32" s="15">
        <f t="shared" si="9"/>
        <v>2</v>
      </c>
      <c r="K32" s="16">
        <f t="shared" si="10"/>
        <v>3</v>
      </c>
      <c r="L32" s="18"/>
      <c r="M32" s="26"/>
      <c r="N32" s="19"/>
      <c r="O32" s="20"/>
      <c r="P32" s="21"/>
      <c r="Q32" s="21"/>
    </row>
    <row r="33" spans="1:17" s="23" customFormat="1" ht="12" customHeight="1">
      <c r="A33" s="168" t="s">
        <v>34</v>
      </c>
      <c r="B33" s="145" t="s">
        <v>169</v>
      </c>
      <c r="C33" s="60">
        <v>2</v>
      </c>
      <c r="D33" s="14" t="s">
        <v>7</v>
      </c>
      <c r="E33" s="15">
        <f t="shared" si="8"/>
        <v>30</v>
      </c>
      <c r="F33" s="15">
        <v>0</v>
      </c>
      <c r="G33" s="15">
        <v>0</v>
      </c>
      <c r="H33" s="15">
        <v>30</v>
      </c>
      <c r="I33" s="15">
        <v>0</v>
      </c>
      <c r="J33" s="15">
        <f t="shared" si="9"/>
        <v>0</v>
      </c>
      <c r="K33" s="16">
        <f t="shared" si="10"/>
        <v>2</v>
      </c>
      <c r="L33" s="18"/>
      <c r="M33" s="26"/>
      <c r="N33" s="19"/>
      <c r="O33" s="20"/>
      <c r="P33" s="21"/>
      <c r="Q33" s="21"/>
    </row>
    <row r="34" spans="1:17" s="23" customFormat="1" ht="12" customHeight="1">
      <c r="A34" s="168" t="s">
        <v>35</v>
      </c>
      <c r="B34" s="147" t="s">
        <v>170</v>
      </c>
      <c r="C34" s="131">
        <v>1</v>
      </c>
      <c r="D34" s="113" t="s">
        <v>7</v>
      </c>
      <c r="E34" s="112">
        <f t="shared" si="8"/>
        <v>15</v>
      </c>
      <c r="F34" s="118">
        <v>0</v>
      </c>
      <c r="G34" s="118">
        <v>5</v>
      </c>
      <c r="H34" s="118">
        <v>10</v>
      </c>
      <c r="I34" s="112">
        <v>0</v>
      </c>
      <c r="J34" s="112">
        <f t="shared" si="9"/>
        <v>0</v>
      </c>
      <c r="K34" s="132">
        <f t="shared" si="10"/>
        <v>1</v>
      </c>
      <c r="L34" s="18"/>
      <c r="M34" s="26"/>
      <c r="N34" s="19"/>
      <c r="O34" s="20"/>
      <c r="P34" s="21"/>
      <c r="Q34" s="21"/>
    </row>
    <row r="35" spans="1:17" s="23" customFormat="1" ht="12" customHeight="1">
      <c r="A35" s="168" t="s">
        <v>45</v>
      </c>
      <c r="B35" s="147" t="s">
        <v>172</v>
      </c>
      <c r="C35" s="131">
        <v>1</v>
      </c>
      <c r="D35" s="113" t="s">
        <v>7</v>
      </c>
      <c r="E35" s="112">
        <f t="shared" si="8"/>
        <v>15</v>
      </c>
      <c r="F35" s="118">
        <v>0</v>
      </c>
      <c r="G35" s="118">
        <v>5</v>
      </c>
      <c r="H35" s="118">
        <v>10</v>
      </c>
      <c r="I35" s="112">
        <v>0</v>
      </c>
      <c r="J35" s="112">
        <f t="shared" si="9"/>
        <v>0</v>
      </c>
      <c r="K35" s="132">
        <f t="shared" si="10"/>
        <v>1</v>
      </c>
      <c r="L35" s="18"/>
      <c r="M35" s="26"/>
      <c r="N35" s="19"/>
      <c r="O35" s="20"/>
      <c r="P35" s="21"/>
      <c r="Q35" s="21"/>
    </row>
    <row r="36" spans="1:17" s="22" customFormat="1" ht="12" customHeight="1">
      <c r="A36" s="168"/>
      <c r="B36" s="148" t="s">
        <v>8</v>
      </c>
      <c r="C36" s="77">
        <f>SUM(C21:C35)</f>
        <v>32</v>
      </c>
      <c r="D36" s="77">
        <v>3</v>
      </c>
      <c r="E36" s="77">
        <f aca="true" t="shared" si="11" ref="E36:K36">SUM(E21:E35)</f>
        <v>476</v>
      </c>
      <c r="F36" s="77">
        <f t="shared" si="11"/>
        <v>210</v>
      </c>
      <c r="G36" s="77">
        <f t="shared" si="11"/>
        <v>92</v>
      </c>
      <c r="H36" s="77">
        <f t="shared" si="11"/>
        <v>174</v>
      </c>
      <c r="I36" s="77">
        <f t="shared" si="11"/>
        <v>0</v>
      </c>
      <c r="J36" s="77">
        <f t="shared" si="11"/>
        <v>14</v>
      </c>
      <c r="K36" s="77">
        <f t="shared" si="11"/>
        <v>18</v>
      </c>
      <c r="L36" s="30">
        <f>SUM(L21:L29)</f>
        <v>0</v>
      </c>
      <c r="M36" s="19"/>
      <c r="N36" s="19"/>
      <c r="O36" s="20"/>
      <c r="P36" s="21"/>
      <c r="Q36" s="21"/>
    </row>
    <row r="37" spans="1:17" s="22" customFormat="1" ht="12" customHeight="1">
      <c r="A37" s="168"/>
      <c r="B37" s="149" t="s">
        <v>171</v>
      </c>
      <c r="C37" s="57"/>
      <c r="D37" s="57"/>
      <c r="E37" s="57"/>
      <c r="F37" s="57"/>
      <c r="G37" s="57"/>
      <c r="H37" s="57"/>
      <c r="I37" s="57"/>
      <c r="J37" s="57"/>
      <c r="K37" s="58"/>
      <c r="L37" s="30"/>
      <c r="M37" s="19"/>
      <c r="N37" s="19"/>
      <c r="O37" s="20"/>
      <c r="P37" s="21"/>
      <c r="Q37" s="21"/>
    </row>
    <row r="38" spans="1:17" s="22" customFormat="1" ht="12" customHeight="1">
      <c r="A38" s="168" t="s">
        <v>36</v>
      </c>
      <c r="B38" s="138" t="s">
        <v>173</v>
      </c>
      <c r="C38" s="47">
        <v>5</v>
      </c>
      <c r="D38" s="13" t="s">
        <v>6</v>
      </c>
      <c r="E38" s="15">
        <f>F38+G38+H38+I38</f>
        <v>68</v>
      </c>
      <c r="F38" s="15">
        <v>30</v>
      </c>
      <c r="G38" s="112">
        <v>12</v>
      </c>
      <c r="H38" s="124">
        <v>26</v>
      </c>
      <c r="I38" s="15">
        <v>0</v>
      </c>
      <c r="J38" s="15">
        <f>ROUNDUP(F38/15,0)</f>
        <v>2</v>
      </c>
      <c r="K38" s="16">
        <f>ROUNDUP((G38+H38+I38)/15,0)</f>
        <v>3</v>
      </c>
      <c r="L38" s="18" t="str">
        <f aca="true" t="shared" si="12" ref="L38:L44">"#REF!/25"</f>
        <v>#REF!/25</v>
      </c>
      <c r="M38" s="19">
        <v>0</v>
      </c>
      <c r="N38" s="19">
        <f aca="true" t="shared" si="13" ref="N38:N44">IF(H38&gt;0,1,0)</f>
        <v>1</v>
      </c>
      <c r="O38" s="20" t="str">
        <f>"#REF!/E27"</f>
        <v>#REF!/E27</v>
      </c>
      <c r="P38" s="21">
        <v>2.6</v>
      </c>
      <c r="Q38" s="21" t="str">
        <f>"#REF!-P27"</f>
        <v>#REF!-P27</v>
      </c>
    </row>
    <row r="39" spans="1:17" s="22" customFormat="1" ht="12" customHeight="1">
      <c r="A39" s="168" t="s">
        <v>37</v>
      </c>
      <c r="B39" s="139" t="s">
        <v>174</v>
      </c>
      <c r="C39" s="47">
        <v>6</v>
      </c>
      <c r="D39" s="13" t="s">
        <v>6</v>
      </c>
      <c r="E39" s="15">
        <f aca="true" t="shared" si="14" ref="E39:E47">F39+G39+H39+I39</f>
        <v>75</v>
      </c>
      <c r="F39" s="16">
        <v>30</v>
      </c>
      <c r="G39" s="112">
        <v>15</v>
      </c>
      <c r="H39" s="124">
        <v>30</v>
      </c>
      <c r="I39" s="16">
        <v>0</v>
      </c>
      <c r="J39" s="15">
        <f aca="true" t="shared" si="15" ref="J39:J46">ROUNDUP(F39/15,0)</f>
        <v>2</v>
      </c>
      <c r="K39" s="16">
        <f aca="true" t="shared" si="16" ref="K39:K47">ROUNDUP((G39+H39+I39)/15,0)</f>
        <v>3</v>
      </c>
      <c r="L39" s="18" t="str">
        <f t="shared" si="12"/>
        <v>#REF!/25</v>
      </c>
      <c r="M39" s="19">
        <v>0</v>
      </c>
      <c r="N39" s="19">
        <f t="shared" si="13"/>
        <v>1</v>
      </c>
      <c r="O39" s="20" t="str">
        <f>"#REF!/E28"</f>
        <v>#REF!/E28</v>
      </c>
      <c r="P39" s="21">
        <v>2.5</v>
      </c>
      <c r="Q39" s="21" t="str">
        <f>"#REF!-P28"</f>
        <v>#REF!-P28</v>
      </c>
    </row>
    <row r="40" spans="1:17" s="22" customFormat="1" ht="12" customHeight="1">
      <c r="A40" s="168" t="s">
        <v>118</v>
      </c>
      <c r="B40" s="139" t="s">
        <v>175</v>
      </c>
      <c r="C40" s="47">
        <v>3</v>
      </c>
      <c r="D40" s="14" t="s">
        <v>6</v>
      </c>
      <c r="E40" s="15">
        <f t="shared" si="14"/>
        <v>45</v>
      </c>
      <c r="F40" s="15">
        <v>15</v>
      </c>
      <c r="G40" s="112">
        <v>10</v>
      </c>
      <c r="H40" s="124">
        <v>20</v>
      </c>
      <c r="I40" s="15">
        <v>0</v>
      </c>
      <c r="J40" s="15">
        <f t="shared" si="15"/>
        <v>1</v>
      </c>
      <c r="K40" s="16">
        <f t="shared" si="16"/>
        <v>2</v>
      </c>
      <c r="L40" s="18" t="str">
        <f t="shared" si="12"/>
        <v>#REF!/25</v>
      </c>
      <c r="M40" s="19">
        <v>0</v>
      </c>
      <c r="N40" s="19">
        <f t="shared" si="13"/>
        <v>1</v>
      </c>
      <c r="O40" s="20" t="str">
        <f>"#REF!/E29"</f>
        <v>#REF!/E29</v>
      </c>
      <c r="P40" s="21">
        <v>2.6</v>
      </c>
      <c r="Q40" s="21" t="str">
        <f>"#REF!-P29"</f>
        <v>#REF!-P29</v>
      </c>
    </row>
    <row r="41" spans="1:17" s="22" customFormat="1" ht="12" customHeight="1">
      <c r="A41" s="168" t="s">
        <v>117</v>
      </c>
      <c r="B41" s="139" t="s">
        <v>176</v>
      </c>
      <c r="C41" s="47">
        <v>2</v>
      </c>
      <c r="D41" s="14" t="s">
        <v>7</v>
      </c>
      <c r="E41" s="15">
        <f t="shared" si="14"/>
        <v>30</v>
      </c>
      <c r="F41" s="16">
        <v>15</v>
      </c>
      <c r="G41" s="112">
        <v>5</v>
      </c>
      <c r="H41" s="124">
        <v>10</v>
      </c>
      <c r="I41" s="15">
        <v>0</v>
      </c>
      <c r="J41" s="15">
        <f t="shared" si="15"/>
        <v>1</v>
      </c>
      <c r="K41" s="16">
        <f t="shared" si="16"/>
        <v>1</v>
      </c>
      <c r="L41" s="18" t="str">
        <f t="shared" si="12"/>
        <v>#REF!/25</v>
      </c>
      <c r="M41" s="19">
        <v>0</v>
      </c>
      <c r="N41" s="19">
        <f t="shared" si="13"/>
        <v>1</v>
      </c>
      <c r="O41" s="20" t="str">
        <f>"#REF!/E30"</f>
        <v>#REF!/E30</v>
      </c>
      <c r="P41" s="21">
        <v>2.5</v>
      </c>
      <c r="Q41" s="21" t="str">
        <f>"#REF!-P30"</f>
        <v>#REF!-P30</v>
      </c>
    </row>
    <row r="42" spans="1:17" s="22" customFormat="1" ht="12" customHeight="1">
      <c r="A42" s="168" t="s">
        <v>119</v>
      </c>
      <c r="B42" s="139" t="s">
        <v>177</v>
      </c>
      <c r="C42" s="47">
        <v>1</v>
      </c>
      <c r="D42" s="14" t="s">
        <v>7</v>
      </c>
      <c r="E42" s="15">
        <f t="shared" si="14"/>
        <v>15</v>
      </c>
      <c r="F42" s="16">
        <v>15</v>
      </c>
      <c r="G42" s="112">
        <v>0</v>
      </c>
      <c r="H42" s="112">
        <v>0</v>
      </c>
      <c r="I42" s="15">
        <v>0</v>
      </c>
      <c r="J42" s="15">
        <f>ROUNDUP(F42/15,0)</f>
        <v>1</v>
      </c>
      <c r="K42" s="16">
        <f t="shared" si="16"/>
        <v>0</v>
      </c>
      <c r="L42" s="18" t="str">
        <f t="shared" si="12"/>
        <v>#REF!/25</v>
      </c>
      <c r="M42" s="19">
        <v>0</v>
      </c>
      <c r="N42" s="19">
        <f t="shared" si="13"/>
        <v>0</v>
      </c>
      <c r="O42" s="20" t="str">
        <f>"#REF!/E31"</f>
        <v>#REF!/E31</v>
      </c>
      <c r="P42" s="21">
        <v>2.2</v>
      </c>
      <c r="Q42" s="21" t="str">
        <f>"#REF!-P31"</f>
        <v>#REF!-P31</v>
      </c>
    </row>
    <row r="43" spans="1:17" s="22" customFormat="1" ht="12" customHeight="1">
      <c r="A43" s="168" t="s">
        <v>120</v>
      </c>
      <c r="B43" s="139" t="s">
        <v>178</v>
      </c>
      <c r="C43" s="47">
        <v>4</v>
      </c>
      <c r="D43" s="13" t="s">
        <v>6</v>
      </c>
      <c r="E43" s="15">
        <f t="shared" si="14"/>
        <v>60</v>
      </c>
      <c r="F43" s="16">
        <v>30</v>
      </c>
      <c r="G43" s="112">
        <v>10</v>
      </c>
      <c r="H43" s="124">
        <v>20</v>
      </c>
      <c r="I43" s="16">
        <v>0</v>
      </c>
      <c r="J43" s="16">
        <f t="shared" si="15"/>
        <v>2</v>
      </c>
      <c r="K43" s="16">
        <f t="shared" si="16"/>
        <v>2</v>
      </c>
      <c r="L43" s="18" t="str">
        <f t="shared" si="12"/>
        <v>#REF!/25</v>
      </c>
      <c r="M43" s="19">
        <v>0</v>
      </c>
      <c r="N43" s="19">
        <f t="shared" si="13"/>
        <v>1</v>
      </c>
      <c r="O43" s="20" t="str">
        <f>"#REF!/E32"</f>
        <v>#REF!/E32</v>
      </c>
      <c r="P43" s="21">
        <f>E43/25</f>
        <v>2.4</v>
      </c>
      <c r="Q43" s="21" t="str">
        <f>"#REF!-P32"</f>
        <v>#REF!-P32</v>
      </c>
    </row>
    <row r="44" spans="1:17" s="22" customFormat="1" ht="12" customHeight="1">
      <c r="A44" s="168" t="s">
        <v>121</v>
      </c>
      <c r="B44" s="138" t="s">
        <v>179</v>
      </c>
      <c r="C44" s="47">
        <v>1</v>
      </c>
      <c r="D44" s="13" t="s">
        <v>7</v>
      </c>
      <c r="E44" s="15">
        <f t="shared" si="14"/>
        <v>15</v>
      </c>
      <c r="F44" s="13">
        <v>0</v>
      </c>
      <c r="G44" s="113">
        <v>5</v>
      </c>
      <c r="H44" s="113">
        <v>10</v>
      </c>
      <c r="I44" s="31">
        <v>0</v>
      </c>
      <c r="J44" s="16">
        <f t="shared" si="15"/>
        <v>0</v>
      </c>
      <c r="K44" s="16">
        <f t="shared" si="16"/>
        <v>1</v>
      </c>
      <c r="L44" s="18" t="str">
        <f t="shared" si="12"/>
        <v>#REF!/25</v>
      </c>
      <c r="M44" s="24">
        <v>1</v>
      </c>
      <c r="N44" s="19">
        <f t="shared" si="13"/>
        <v>1</v>
      </c>
      <c r="O44" s="29" t="str">
        <f>"#REF!/E33"</f>
        <v>#REF!/E33</v>
      </c>
      <c r="P44" s="21">
        <f>E44/25</f>
        <v>0.6</v>
      </c>
      <c r="Q44" s="21" t="str">
        <f>"#REF!-P33"</f>
        <v>#REF!-P33</v>
      </c>
    </row>
    <row r="45" spans="1:17" s="22" customFormat="1" ht="12" customHeight="1">
      <c r="A45" s="168" t="s">
        <v>122</v>
      </c>
      <c r="B45" s="138" t="s">
        <v>180</v>
      </c>
      <c r="C45" s="47">
        <v>1</v>
      </c>
      <c r="D45" s="13" t="s">
        <v>7</v>
      </c>
      <c r="E45" s="15">
        <f t="shared" si="14"/>
        <v>15</v>
      </c>
      <c r="F45" s="13">
        <v>0</v>
      </c>
      <c r="G45" s="113">
        <v>5</v>
      </c>
      <c r="H45" s="113">
        <v>10</v>
      </c>
      <c r="I45" s="31">
        <v>0</v>
      </c>
      <c r="J45" s="16">
        <f t="shared" si="15"/>
        <v>0</v>
      </c>
      <c r="K45" s="16">
        <f t="shared" si="16"/>
        <v>1</v>
      </c>
      <c r="L45" s="18"/>
      <c r="M45" s="24"/>
      <c r="N45" s="19"/>
      <c r="O45" s="29"/>
      <c r="P45" s="21"/>
      <c r="Q45" s="21"/>
    </row>
    <row r="46" spans="1:17" s="22" customFormat="1" ht="12" customHeight="1">
      <c r="A46" s="168" t="s">
        <v>38</v>
      </c>
      <c r="B46" s="138" t="s">
        <v>181</v>
      </c>
      <c r="C46" s="47">
        <v>2</v>
      </c>
      <c r="D46" s="14" t="s">
        <v>7</v>
      </c>
      <c r="E46" s="15">
        <f t="shared" si="14"/>
        <v>30</v>
      </c>
      <c r="F46" s="15">
        <v>0</v>
      </c>
      <c r="G46" s="112">
        <v>0</v>
      </c>
      <c r="H46" s="112">
        <v>30</v>
      </c>
      <c r="I46" s="15">
        <v>0</v>
      </c>
      <c r="J46" s="16">
        <f t="shared" si="15"/>
        <v>0</v>
      </c>
      <c r="K46" s="16">
        <f t="shared" si="16"/>
        <v>2</v>
      </c>
      <c r="L46" s="18" t="str">
        <f>"#REF!/25"</f>
        <v>#REF!/25</v>
      </c>
      <c r="M46" s="24">
        <v>1</v>
      </c>
      <c r="N46" s="19">
        <f>IF(H46&gt;0,1,0)</f>
        <v>1</v>
      </c>
      <c r="O46" s="20" t="str">
        <f>"#REF!/E35"</f>
        <v>#REF!/E35</v>
      </c>
      <c r="P46" s="21">
        <f>E46/25</f>
        <v>1.2</v>
      </c>
      <c r="Q46" s="21" t="str">
        <f>"#REF!-P35"</f>
        <v>#REF!-P35</v>
      </c>
    </row>
    <row r="47" spans="1:17" s="22" customFormat="1" ht="12" customHeight="1">
      <c r="A47" s="168" t="s">
        <v>39</v>
      </c>
      <c r="B47" s="139" t="s">
        <v>182</v>
      </c>
      <c r="C47" s="47">
        <v>5</v>
      </c>
      <c r="D47" s="14" t="s">
        <v>7</v>
      </c>
      <c r="E47" s="15">
        <f t="shared" si="14"/>
        <v>75</v>
      </c>
      <c r="F47" s="15">
        <v>30</v>
      </c>
      <c r="G47" s="112">
        <v>15</v>
      </c>
      <c r="H47" s="112">
        <v>30</v>
      </c>
      <c r="I47" s="15">
        <v>0</v>
      </c>
      <c r="J47" s="16">
        <v>2</v>
      </c>
      <c r="K47" s="16">
        <f t="shared" si="16"/>
        <v>3</v>
      </c>
      <c r="L47" s="18" t="str">
        <f>"#REF!/25"</f>
        <v>#REF!/25</v>
      </c>
      <c r="M47" s="19">
        <v>0</v>
      </c>
      <c r="N47" s="19">
        <f>IF(H47&gt;0,1,0)</f>
        <v>1</v>
      </c>
      <c r="O47" s="20" t="str">
        <f>"#REF!/E36"</f>
        <v>#REF!/E36</v>
      </c>
      <c r="P47" s="21">
        <v>1.3</v>
      </c>
      <c r="Q47" s="21" t="str">
        <f>"#REF!-P36"</f>
        <v>#REF!-P36</v>
      </c>
    </row>
    <row r="48" spans="1:17" s="22" customFormat="1" ht="12" customHeight="1">
      <c r="A48" s="168"/>
      <c r="B48" s="143" t="s">
        <v>8</v>
      </c>
      <c r="C48" s="48">
        <f>SUM(C38:C47)</f>
        <v>30</v>
      </c>
      <c r="D48" s="48">
        <v>4</v>
      </c>
      <c r="E48" s="48">
        <f aca="true" t="shared" si="17" ref="E48:L48">SUM(E38:E47)</f>
        <v>428</v>
      </c>
      <c r="F48" s="48">
        <f t="shared" si="17"/>
        <v>165</v>
      </c>
      <c r="G48" s="48">
        <f t="shared" si="17"/>
        <v>77</v>
      </c>
      <c r="H48" s="48">
        <f t="shared" si="17"/>
        <v>186</v>
      </c>
      <c r="I48" s="48">
        <f t="shared" si="17"/>
        <v>0</v>
      </c>
      <c r="J48" s="48">
        <f t="shared" si="17"/>
        <v>11</v>
      </c>
      <c r="K48" s="48">
        <f t="shared" si="17"/>
        <v>18</v>
      </c>
      <c r="L48" s="30">
        <f t="shared" si="17"/>
        <v>0</v>
      </c>
      <c r="M48" s="19"/>
      <c r="N48" s="19"/>
      <c r="O48" s="20"/>
      <c r="P48" s="21"/>
      <c r="Q48" s="21"/>
    </row>
    <row r="49" spans="1:17" s="22" customFormat="1" ht="12" customHeight="1">
      <c r="A49" s="168"/>
      <c r="B49" s="57" t="s">
        <v>183</v>
      </c>
      <c r="C49" s="57"/>
      <c r="D49" s="57"/>
      <c r="E49" s="57"/>
      <c r="F49" s="57"/>
      <c r="G49" s="57"/>
      <c r="H49" s="57"/>
      <c r="I49" s="57"/>
      <c r="J49" s="57"/>
      <c r="K49" s="58"/>
      <c r="L49" s="30"/>
      <c r="M49" s="19"/>
      <c r="N49" s="19"/>
      <c r="O49" s="20"/>
      <c r="P49" s="21"/>
      <c r="Q49" s="21"/>
    </row>
    <row r="50" spans="1:17" s="22" customFormat="1" ht="12" customHeight="1">
      <c r="A50" s="168" t="s">
        <v>123</v>
      </c>
      <c r="B50" s="139" t="s">
        <v>184</v>
      </c>
      <c r="C50" s="108">
        <v>2</v>
      </c>
      <c r="D50" s="109" t="s">
        <v>6</v>
      </c>
      <c r="E50" s="110">
        <v>30</v>
      </c>
      <c r="F50" s="110">
        <v>0</v>
      </c>
      <c r="G50" s="110">
        <v>0</v>
      </c>
      <c r="H50" s="111">
        <v>30</v>
      </c>
      <c r="I50" s="15">
        <v>0</v>
      </c>
      <c r="J50" s="15">
        <f>ROUNDUP(F50/15,0)</f>
        <v>0</v>
      </c>
      <c r="K50" s="16">
        <v>1</v>
      </c>
      <c r="L50" s="18" t="str">
        <f aca="true" t="shared" si="18" ref="L50:L55">"#REF!/25"</f>
        <v>#REF!/25</v>
      </c>
      <c r="M50" s="19">
        <v>0</v>
      </c>
      <c r="N50" s="19">
        <f aca="true" t="shared" si="19" ref="N50:N56">IF(H50&gt;0,1,0)</f>
        <v>1</v>
      </c>
      <c r="O50" s="20" t="str">
        <f>"#REF!/E38"</f>
        <v>#REF!/E38</v>
      </c>
      <c r="P50" s="21">
        <v>2.8</v>
      </c>
      <c r="Q50" s="21" t="str">
        <f>"#REF!-P38"</f>
        <v>#REF!-P38</v>
      </c>
    </row>
    <row r="51" spans="1:17" s="22" customFormat="1" ht="12" customHeight="1">
      <c r="A51" s="168" t="s">
        <v>40</v>
      </c>
      <c r="B51" s="139" t="s">
        <v>185</v>
      </c>
      <c r="C51" s="47">
        <v>6</v>
      </c>
      <c r="D51" s="14" t="s">
        <v>6</v>
      </c>
      <c r="E51" s="15">
        <f aca="true" t="shared" si="20" ref="E51:E58">F51+G51+H51+I51</f>
        <v>60</v>
      </c>
      <c r="F51" s="15">
        <v>30</v>
      </c>
      <c r="G51" s="112">
        <v>10</v>
      </c>
      <c r="H51" s="112">
        <v>20</v>
      </c>
      <c r="I51" s="15">
        <v>0</v>
      </c>
      <c r="J51" s="15">
        <v>2</v>
      </c>
      <c r="K51" s="16">
        <v>2</v>
      </c>
      <c r="L51" s="18" t="str">
        <f t="shared" si="18"/>
        <v>#REF!/25</v>
      </c>
      <c r="M51" s="19">
        <v>0</v>
      </c>
      <c r="N51" s="19">
        <f t="shared" si="19"/>
        <v>1</v>
      </c>
      <c r="O51" s="20" t="str">
        <f>"#REF!/E39"</f>
        <v>#REF!/E39</v>
      </c>
      <c r="P51" s="21">
        <v>2.5</v>
      </c>
      <c r="Q51" s="21" t="str">
        <f>"#REF!-P39"</f>
        <v>#REF!-P39</v>
      </c>
    </row>
    <row r="52" spans="1:17" s="22" customFormat="1" ht="12" customHeight="1">
      <c r="A52" s="168" t="s">
        <v>41</v>
      </c>
      <c r="B52" s="138" t="s">
        <v>186</v>
      </c>
      <c r="C52" s="47">
        <v>3</v>
      </c>
      <c r="D52" s="14" t="s">
        <v>6</v>
      </c>
      <c r="E52" s="15">
        <f t="shared" si="20"/>
        <v>45</v>
      </c>
      <c r="F52" s="15">
        <v>15</v>
      </c>
      <c r="G52" s="112">
        <v>10</v>
      </c>
      <c r="H52" s="112">
        <v>20</v>
      </c>
      <c r="I52" s="15">
        <v>0</v>
      </c>
      <c r="J52" s="15">
        <f>ROUNDUP(F52/15,0)</f>
        <v>1</v>
      </c>
      <c r="K52" s="16">
        <f>ROUNDUP((G52+H52+I52)/15,0)</f>
        <v>2</v>
      </c>
      <c r="L52" s="18" t="str">
        <f t="shared" si="18"/>
        <v>#REF!/25</v>
      </c>
      <c r="M52" s="19">
        <v>0</v>
      </c>
      <c r="N52" s="19">
        <f t="shared" si="19"/>
        <v>1</v>
      </c>
      <c r="O52" s="20" t="str">
        <f>"#REF!/E40"</f>
        <v>#REF!/E40</v>
      </c>
      <c r="P52" s="21">
        <v>2.6</v>
      </c>
      <c r="Q52" s="21" t="str">
        <f>"#REF!-P40"</f>
        <v>#REF!-P40</v>
      </c>
    </row>
    <row r="53" spans="1:17" s="22" customFormat="1" ht="12" customHeight="1">
      <c r="A53" s="168" t="s">
        <v>42</v>
      </c>
      <c r="B53" s="138" t="s">
        <v>187</v>
      </c>
      <c r="C53" s="47">
        <v>3</v>
      </c>
      <c r="D53" s="14" t="s">
        <v>6</v>
      </c>
      <c r="E53" s="15">
        <f t="shared" si="20"/>
        <v>45</v>
      </c>
      <c r="F53" s="15">
        <v>15</v>
      </c>
      <c r="G53" s="112">
        <v>10</v>
      </c>
      <c r="H53" s="112">
        <v>20</v>
      </c>
      <c r="I53" s="15">
        <v>0</v>
      </c>
      <c r="J53" s="15">
        <f>ROUNDUP(F53/15,0)</f>
        <v>1</v>
      </c>
      <c r="K53" s="16">
        <f>ROUNDUP((G53+H53+I53)/15,0)</f>
        <v>2</v>
      </c>
      <c r="L53" s="18" t="str">
        <f t="shared" si="18"/>
        <v>#REF!/25</v>
      </c>
      <c r="M53" s="19">
        <v>0</v>
      </c>
      <c r="N53" s="19">
        <f t="shared" si="19"/>
        <v>1</v>
      </c>
      <c r="O53" s="20" t="str">
        <f>"#REF!/E41"</f>
        <v>#REF!/E41</v>
      </c>
      <c r="P53" s="21">
        <f>E53/25</f>
        <v>1.8</v>
      </c>
      <c r="Q53" s="21" t="str">
        <f>"#REF!-P41"</f>
        <v>#REF!-P41</v>
      </c>
    </row>
    <row r="54" spans="1:17" s="22" customFormat="1" ht="12" customHeight="1">
      <c r="A54" s="168" t="s">
        <v>43</v>
      </c>
      <c r="B54" s="139" t="s">
        <v>188</v>
      </c>
      <c r="C54" s="47">
        <v>3</v>
      </c>
      <c r="D54" s="14" t="s">
        <v>7</v>
      </c>
      <c r="E54" s="15">
        <f t="shared" si="20"/>
        <v>45</v>
      </c>
      <c r="F54" s="15">
        <v>15</v>
      </c>
      <c r="G54" s="112">
        <v>10</v>
      </c>
      <c r="H54" s="112">
        <v>20</v>
      </c>
      <c r="I54" s="15">
        <v>0</v>
      </c>
      <c r="J54" s="15">
        <f>ROUNDUP(F54/15,0)</f>
        <v>1</v>
      </c>
      <c r="K54" s="16">
        <f>ROUNDUP((G54+H54+I54)/15,0)</f>
        <v>2</v>
      </c>
      <c r="L54" s="18" t="str">
        <f t="shared" si="18"/>
        <v>#REF!/25</v>
      </c>
      <c r="M54" s="19">
        <v>0</v>
      </c>
      <c r="N54" s="19">
        <f t="shared" si="19"/>
        <v>1</v>
      </c>
      <c r="O54" s="20" t="str">
        <f>"#REF!/E42"</f>
        <v>#REF!/E42</v>
      </c>
      <c r="P54" s="21">
        <f>E54/25</f>
        <v>1.8</v>
      </c>
      <c r="Q54" s="21" t="str">
        <f>"#REF!-P42"</f>
        <v>#REF!-P42</v>
      </c>
    </row>
    <row r="55" spans="1:17" s="22" customFormat="1" ht="12" customHeight="1">
      <c r="A55" s="168" t="s">
        <v>44</v>
      </c>
      <c r="B55" s="139" t="s">
        <v>189</v>
      </c>
      <c r="C55" s="47">
        <v>2</v>
      </c>
      <c r="D55" s="13" t="s">
        <v>7</v>
      </c>
      <c r="E55" s="15">
        <f t="shared" si="20"/>
        <v>30</v>
      </c>
      <c r="F55" s="16">
        <v>15</v>
      </c>
      <c r="G55" s="112">
        <v>5</v>
      </c>
      <c r="H55" s="112">
        <v>10</v>
      </c>
      <c r="I55" s="16">
        <v>0</v>
      </c>
      <c r="J55" s="16">
        <f>ROUNDUP(F55/15,0)</f>
        <v>1</v>
      </c>
      <c r="K55" s="16">
        <f>ROUNDUP((G55+H55+I55)/15,0)</f>
        <v>1</v>
      </c>
      <c r="L55" s="18" t="str">
        <f t="shared" si="18"/>
        <v>#REF!/25</v>
      </c>
      <c r="M55" s="24">
        <v>1</v>
      </c>
      <c r="N55" s="19">
        <f t="shared" si="19"/>
        <v>1</v>
      </c>
      <c r="O55" s="29" t="str">
        <f>"#REF!/E43"</f>
        <v>#REF!/E43</v>
      </c>
      <c r="P55" s="21">
        <f>E55/25</f>
        <v>1.2</v>
      </c>
      <c r="Q55" s="21" t="str">
        <f>"#REF!-P43"</f>
        <v>#REF!-P43</v>
      </c>
    </row>
    <row r="56" spans="1:17" s="22" customFormat="1" ht="12" customHeight="1">
      <c r="A56" s="168" t="s">
        <v>46</v>
      </c>
      <c r="B56" s="138" t="s">
        <v>190</v>
      </c>
      <c r="C56" s="47">
        <v>1</v>
      </c>
      <c r="D56" s="13" t="s">
        <v>7</v>
      </c>
      <c r="E56" s="15">
        <f t="shared" si="20"/>
        <v>15</v>
      </c>
      <c r="F56" s="16">
        <v>0</v>
      </c>
      <c r="G56" s="113">
        <v>5</v>
      </c>
      <c r="H56" s="113">
        <v>10</v>
      </c>
      <c r="I56" s="16">
        <v>0</v>
      </c>
      <c r="J56" s="16">
        <f>ROUNDUP(F56/15,0)</f>
        <v>0</v>
      </c>
      <c r="K56" s="16">
        <f>ROUNDUP((G56+H56+I56)/15,0)</f>
        <v>1</v>
      </c>
      <c r="L56" s="18"/>
      <c r="M56" s="24"/>
      <c r="N56" s="19">
        <f t="shared" si="19"/>
        <v>1</v>
      </c>
      <c r="O56" s="29"/>
      <c r="P56" s="21"/>
      <c r="Q56" s="21"/>
    </row>
    <row r="57" spans="1:17" s="22" customFormat="1" ht="12" customHeight="1">
      <c r="A57" s="168" t="s">
        <v>47</v>
      </c>
      <c r="B57" s="138" t="s">
        <v>191</v>
      </c>
      <c r="C57" s="47">
        <v>1</v>
      </c>
      <c r="D57" s="14" t="s">
        <v>7</v>
      </c>
      <c r="E57" s="15">
        <f t="shared" si="20"/>
        <v>15</v>
      </c>
      <c r="F57" s="15">
        <v>0</v>
      </c>
      <c r="G57" s="113">
        <v>5</v>
      </c>
      <c r="H57" s="113">
        <v>10</v>
      </c>
      <c r="I57" s="15">
        <v>0</v>
      </c>
      <c r="J57" s="15">
        <v>0</v>
      </c>
      <c r="K57" s="16">
        <v>1</v>
      </c>
      <c r="L57" s="18" t="str">
        <f>"#REF!/25"</f>
        <v>#REF!/25</v>
      </c>
      <c r="M57" s="24">
        <v>1</v>
      </c>
      <c r="N57" s="19">
        <f>IF(H57&gt;0,1,0)</f>
        <v>1</v>
      </c>
      <c r="O57" s="20" t="str">
        <f>"#REF!/E45"</f>
        <v>#REF!/E45</v>
      </c>
      <c r="P57" s="21">
        <f>E57/25</f>
        <v>0.6</v>
      </c>
      <c r="Q57" s="21" t="str">
        <f>"#REF!-P45"</f>
        <v>#REF!-P45</v>
      </c>
    </row>
    <row r="58" spans="1:17" s="22" customFormat="1" ht="12" customHeight="1">
      <c r="A58" s="168" t="s">
        <v>48</v>
      </c>
      <c r="B58" s="138" t="s">
        <v>192</v>
      </c>
      <c r="C58" s="108">
        <v>6</v>
      </c>
      <c r="D58" s="14" t="s">
        <v>7</v>
      </c>
      <c r="E58" s="15">
        <f t="shared" si="20"/>
        <v>75</v>
      </c>
      <c r="F58" s="15">
        <v>30</v>
      </c>
      <c r="G58" s="112">
        <v>15</v>
      </c>
      <c r="H58" s="124">
        <v>30</v>
      </c>
      <c r="I58" s="15">
        <v>0</v>
      </c>
      <c r="J58" s="15">
        <v>2</v>
      </c>
      <c r="K58" s="16">
        <v>3</v>
      </c>
      <c r="L58" s="18"/>
      <c r="M58" s="24"/>
      <c r="N58" s="19">
        <f>IF(H58&gt;0,1,0)</f>
        <v>1</v>
      </c>
      <c r="O58" s="20"/>
      <c r="P58" s="21">
        <f>E58/25</f>
        <v>3</v>
      </c>
      <c r="Q58" s="21"/>
    </row>
    <row r="59" spans="1:17" s="22" customFormat="1" ht="12" customHeight="1">
      <c r="A59" s="168" t="s">
        <v>85</v>
      </c>
      <c r="B59" s="138" t="s">
        <v>193</v>
      </c>
      <c r="C59" s="47">
        <v>3</v>
      </c>
      <c r="D59" s="14" t="s">
        <v>7</v>
      </c>
      <c r="E59" s="15">
        <v>80</v>
      </c>
      <c r="F59" s="15">
        <v>0</v>
      </c>
      <c r="G59" s="112">
        <v>0</v>
      </c>
      <c r="H59" s="124">
        <v>0</v>
      </c>
      <c r="I59" s="15">
        <v>0</v>
      </c>
      <c r="J59" s="15">
        <v>0</v>
      </c>
      <c r="K59" s="16">
        <v>0</v>
      </c>
      <c r="L59" s="18"/>
      <c r="M59" s="24"/>
      <c r="N59" s="19">
        <f>IF(H59&gt;0,1,0)</f>
        <v>0</v>
      </c>
      <c r="O59" s="20"/>
      <c r="P59" s="21">
        <f>E59/25</f>
        <v>3.2</v>
      </c>
      <c r="Q59" s="21"/>
    </row>
    <row r="60" spans="1:17" s="23" customFormat="1" ht="12" customHeight="1">
      <c r="A60" s="169"/>
      <c r="B60" s="143" t="s">
        <v>8</v>
      </c>
      <c r="C60" s="48">
        <f>SUM(C50:C59)</f>
        <v>30</v>
      </c>
      <c r="D60" s="48">
        <v>4</v>
      </c>
      <c r="E60" s="48">
        <f aca="true" t="shared" si="21" ref="E60:K60">SUM(E50:E59)</f>
        <v>440</v>
      </c>
      <c r="F60" s="48">
        <f t="shared" si="21"/>
        <v>120</v>
      </c>
      <c r="G60" s="125">
        <f t="shared" si="21"/>
        <v>70</v>
      </c>
      <c r="H60" s="125">
        <f t="shared" si="21"/>
        <v>170</v>
      </c>
      <c r="I60" s="48">
        <f t="shared" si="21"/>
        <v>0</v>
      </c>
      <c r="J60" s="48">
        <f t="shared" si="21"/>
        <v>8</v>
      </c>
      <c r="K60" s="48">
        <f t="shared" si="21"/>
        <v>15</v>
      </c>
      <c r="L60" s="48">
        <f aca="true" t="shared" si="22" ref="L60:Q60">SUM(L50:L73)</f>
        <v>0</v>
      </c>
      <c r="M60" s="48">
        <f t="shared" si="22"/>
        <v>6</v>
      </c>
      <c r="N60" s="48">
        <f t="shared" si="22"/>
        <v>21</v>
      </c>
      <c r="O60" s="48">
        <f t="shared" si="22"/>
        <v>0</v>
      </c>
      <c r="P60" s="48">
        <f t="shared" si="22"/>
        <v>60.300000000000004</v>
      </c>
      <c r="Q60" s="48">
        <f t="shared" si="22"/>
        <v>0</v>
      </c>
    </row>
    <row r="61" spans="1:17" s="22" customFormat="1" ht="12" customHeight="1">
      <c r="A61" s="168"/>
      <c r="B61" s="150" t="s">
        <v>194</v>
      </c>
      <c r="C61" s="55">
        <f aca="true" t="shared" si="23" ref="C61:I61">C19+C36+C48+C60</f>
        <v>124</v>
      </c>
      <c r="D61" s="48">
        <f t="shared" si="23"/>
        <v>14</v>
      </c>
      <c r="E61" s="48">
        <f t="shared" si="23"/>
        <v>1780</v>
      </c>
      <c r="F61" s="48">
        <f t="shared" si="23"/>
        <v>665</v>
      </c>
      <c r="G61" s="48">
        <f t="shared" si="23"/>
        <v>329</v>
      </c>
      <c r="H61" s="48">
        <f t="shared" si="23"/>
        <v>706</v>
      </c>
      <c r="I61" s="48">
        <f t="shared" si="23"/>
        <v>0</v>
      </c>
      <c r="J61" s="48"/>
      <c r="K61" s="48"/>
      <c r="L61" s="32" t="str">
        <f>"#REF!/25"</f>
        <v>#REF!/25</v>
      </c>
      <c r="M61" s="19"/>
      <c r="N61" s="19"/>
      <c r="P61" s="21"/>
      <c r="Q61" s="21"/>
    </row>
    <row r="62" spans="1:17" s="36" customFormat="1" ht="13.5">
      <c r="A62" s="163"/>
      <c r="B62" s="151" t="s">
        <v>195</v>
      </c>
      <c r="C62" s="79"/>
      <c r="D62" s="33"/>
      <c r="E62" s="49"/>
      <c r="F62" s="50">
        <f>(F61/E61)*100</f>
        <v>37.359550561797754</v>
      </c>
      <c r="G62" s="50">
        <f>(G61/E61)*100</f>
        <v>18.48314606741573</v>
      </c>
      <c r="H62" s="50">
        <f>(H61/E61)*100</f>
        <v>39.662921348314605</v>
      </c>
      <c r="I62" s="50">
        <f>(I61/E61)*100</f>
        <v>0</v>
      </c>
      <c r="J62" s="50"/>
      <c r="K62" s="50"/>
      <c r="L62" s="34"/>
      <c r="M62" s="35"/>
      <c r="N62" s="35"/>
      <c r="P62" s="35"/>
      <c r="Q62" s="35"/>
    </row>
    <row r="63" spans="1:17" s="39" customFormat="1" ht="75" customHeight="1">
      <c r="A63" s="164"/>
      <c r="B63" s="152" t="s">
        <v>196</v>
      </c>
      <c r="C63" s="91" t="s">
        <v>0</v>
      </c>
      <c r="D63" s="92" t="s">
        <v>133</v>
      </c>
      <c r="E63" s="92" t="s">
        <v>134</v>
      </c>
      <c r="F63" s="93" t="s">
        <v>135</v>
      </c>
      <c r="G63" s="95" t="s">
        <v>136</v>
      </c>
      <c r="H63" s="94" t="s">
        <v>137</v>
      </c>
      <c r="I63" s="92" t="s">
        <v>138</v>
      </c>
      <c r="J63" s="93" t="s">
        <v>139</v>
      </c>
      <c r="K63" s="93" t="s">
        <v>140</v>
      </c>
      <c r="L63" s="37"/>
      <c r="M63" s="38"/>
      <c r="N63" s="38"/>
      <c r="P63" s="38"/>
      <c r="Q63" s="38"/>
    </row>
    <row r="64" spans="1:17" s="39" customFormat="1" ht="14.25" customHeight="1">
      <c r="A64" s="164"/>
      <c r="B64" s="182" t="s">
        <v>197</v>
      </c>
      <c r="C64" s="182"/>
      <c r="D64" s="182"/>
      <c r="E64" s="182"/>
      <c r="F64" s="182"/>
      <c r="G64" s="182"/>
      <c r="H64" s="182"/>
      <c r="I64" s="182"/>
      <c r="J64" s="182"/>
      <c r="K64" s="183"/>
      <c r="L64" s="37"/>
      <c r="M64" s="38"/>
      <c r="N64" s="38"/>
      <c r="P64" s="38"/>
      <c r="Q64" s="38"/>
    </row>
    <row r="65" spans="1:17" s="39" customFormat="1" ht="12" customHeight="1">
      <c r="A65" s="168" t="s">
        <v>49</v>
      </c>
      <c r="B65" s="138" t="s">
        <v>198</v>
      </c>
      <c r="C65" s="107">
        <v>7</v>
      </c>
      <c r="D65" s="13" t="s">
        <v>6</v>
      </c>
      <c r="E65" s="15">
        <f>F65+G65+H65+I65</f>
        <v>75</v>
      </c>
      <c r="F65" s="15">
        <v>30</v>
      </c>
      <c r="G65" s="112">
        <v>15</v>
      </c>
      <c r="H65" s="124">
        <v>30</v>
      </c>
      <c r="I65" s="15">
        <v>0</v>
      </c>
      <c r="J65" s="15">
        <f>ROUNDUP(F65/15,0)</f>
        <v>2</v>
      </c>
      <c r="K65" s="16">
        <f>ROUNDUP((G65+H65+I65)/15,0)</f>
        <v>3</v>
      </c>
      <c r="L65" s="37"/>
      <c r="M65" s="38"/>
      <c r="N65" s="38"/>
      <c r="P65" s="38"/>
      <c r="Q65" s="38"/>
    </row>
    <row r="66" spans="1:17" s="39" customFormat="1" ht="12" customHeight="1">
      <c r="A66" s="168" t="s">
        <v>50</v>
      </c>
      <c r="B66" s="138" t="s">
        <v>199</v>
      </c>
      <c r="C66" s="47">
        <v>2</v>
      </c>
      <c r="D66" s="13" t="s">
        <v>7</v>
      </c>
      <c r="E66" s="15">
        <f aca="true" t="shared" si="24" ref="E66:E72">F66+G66+H66+I66</f>
        <v>30</v>
      </c>
      <c r="F66" s="16">
        <v>15</v>
      </c>
      <c r="G66" s="112">
        <v>5</v>
      </c>
      <c r="H66" s="124">
        <v>10</v>
      </c>
      <c r="I66" s="15">
        <v>0</v>
      </c>
      <c r="J66" s="15">
        <f aca="true" t="shared" si="25" ref="J66:J72">ROUNDUP(F66/15,0)</f>
        <v>1</v>
      </c>
      <c r="K66" s="16">
        <f aca="true" t="shared" si="26" ref="K66:K72">ROUNDUP((G66+H66+I66)/15,0)</f>
        <v>1</v>
      </c>
      <c r="L66" s="37"/>
      <c r="M66" s="38"/>
      <c r="N66" s="38"/>
      <c r="P66" s="38"/>
      <c r="Q66" s="38"/>
    </row>
    <row r="67" spans="1:17" s="39" customFormat="1" ht="12" customHeight="1">
      <c r="A67" s="168" t="s">
        <v>54</v>
      </c>
      <c r="B67" s="138" t="s">
        <v>200</v>
      </c>
      <c r="C67" s="47">
        <v>2</v>
      </c>
      <c r="D67" s="13" t="s">
        <v>7</v>
      </c>
      <c r="E67" s="15">
        <f t="shared" si="24"/>
        <v>30</v>
      </c>
      <c r="F67" s="15">
        <v>15</v>
      </c>
      <c r="G67" s="112">
        <v>5</v>
      </c>
      <c r="H67" s="124">
        <v>10</v>
      </c>
      <c r="I67" s="15">
        <v>0</v>
      </c>
      <c r="J67" s="15">
        <f t="shared" si="25"/>
        <v>1</v>
      </c>
      <c r="K67" s="16">
        <f t="shared" si="26"/>
        <v>1</v>
      </c>
      <c r="L67" s="37"/>
      <c r="M67" s="38"/>
      <c r="N67" s="38"/>
      <c r="P67" s="38"/>
      <c r="Q67" s="38"/>
    </row>
    <row r="68" spans="1:17" s="39" customFormat="1" ht="12" customHeight="1">
      <c r="A68" s="168" t="s">
        <v>55</v>
      </c>
      <c r="B68" s="138" t="s">
        <v>201</v>
      </c>
      <c r="C68" s="47">
        <v>1</v>
      </c>
      <c r="D68" s="13" t="s">
        <v>7</v>
      </c>
      <c r="E68" s="15">
        <f t="shared" si="24"/>
        <v>15</v>
      </c>
      <c r="F68" s="14">
        <v>15</v>
      </c>
      <c r="G68" s="14">
        <v>0</v>
      </c>
      <c r="H68" s="14">
        <v>0</v>
      </c>
      <c r="I68" s="15">
        <v>0</v>
      </c>
      <c r="J68" s="15">
        <f t="shared" si="25"/>
        <v>1</v>
      </c>
      <c r="K68" s="16">
        <f t="shared" si="26"/>
        <v>0</v>
      </c>
      <c r="L68" s="37"/>
      <c r="M68" s="38"/>
      <c r="N68" s="38"/>
      <c r="P68" s="38"/>
      <c r="Q68" s="38"/>
    </row>
    <row r="69" spans="1:17" s="39" customFormat="1" ht="12" customHeight="1">
      <c r="A69" s="168" t="s">
        <v>56</v>
      </c>
      <c r="B69" s="138" t="s">
        <v>202</v>
      </c>
      <c r="C69" s="47">
        <v>1</v>
      </c>
      <c r="D69" s="13" t="s">
        <v>7</v>
      </c>
      <c r="E69" s="15">
        <f>F69+G69+H69+I69</f>
        <v>15</v>
      </c>
      <c r="F69" s="14">
        <v>15</v>
      </c>
      <c r="G69" s="14">
        <v>0</v>
      </c>
      <c r="H69" s="14">
        <v>0</v>
      </c>
      <c r="I69" s="15">
        <v>0</v>
      </c>
      <c r="J69" s="15">
        <f>ROUNDUP(F69/15,0)</f>
        <v>1</v>
      </c>
      <c r="K69" s="16">
        <f>ROUNDUP((G69+H69+I69)/15,0)</f>
        <v>0</v>
      </c>
      <c r="L69" s="37"/>
      <c r="M69" s="38"/>
      <c r="N69" s="38"/>
      <c r="P69" s="38"/>
      <c r="Q69" s="38"/>
    </row>
    <row r="70" spans="1:17" s="39" customFormat="1" ht="12" customHeight="1">
      <c r="A70" s="168" t="s">
        <v>59</v>
      </c>
      <c r="B70" s="138" t="s">
        <v>203</v>
      </c>
      <c r="C70" s="47">
        <v>6</v>
      </c>
      <c r="D70" s="13" t="s">
        <v>7</v>
      </c>
      <c r="E70" s="15">
        <v>60</v>
      </c>
      <c r="F70" s="15">
        <v>30</v>
      </c>
      <c r="G70" s="112">
        <v>10</v>
      </c>
      <c r="H70" s="112">
        <v>20</v>
      </c>
      <c r="I70" s="15">
        <v>0</v>
      </c>
      <c r="J70" s="15">
        <f t="shared" si="25"/>
        <v>2</v>
      </c>
      <c r="K70" s="16">
        <f t="shared" si="26"/>
        <v>2</v>
      </c>
      <c r="L70" s="37"/>
      <c r="M70" s="38"/>
      <c r="N70" s="38"/>
      <c r="P70" s="38"/>
      <c r="Q70" s="38"/>
    </row>
    <row r="71" spans="1:17" s="39" customFormat="1" ht="12" customHeight="1">
      <c r="A71" s="168" t="s">
        <v>53</v>
      </c>
      <c r="B71" s="138" t="s">
        <v>204</v>
      </c>
      <c r="C71" s="47">
        <v>6</v>
      </c>
      <c r="D71" s="13" t="s">
        <v>7</v>
      </c>
      <c r="E71" s="15">
        <f t="shared" si="24"/>
        <v>60</v>
      </c>
      <c r="F71" s="15">
        <v>30</v>
      </c>
      <c r="G71" s="112">
        <v>10</v>
      </c>
      <c r="H71" s="112">
        <v>20</v>
      </c>
      <c r="I71" s="15">
        <v>0</v>
      </c>
      <c r="J71" s="15">
        <f t="shared" si="25"/>
        <v>2</v>
      </c>
      <c r="K71" s="16">
        <f t="shared" si="26"/>
        <v>2</v>
      </c>
      <c r="L71" s="37"/>
      <c r="M71" s="38"/>
      <c r="N71" s="38"/>
      <c r="P71" s="38"/>
      <c r="Q71" s="38"/>
    </row>
    <row r="72" spans="1:11" ht="13.5">
      <c r="A72" s="168" t="s">
        <v>52</v>
      </c>
      <c r="B72" s="138" t="s">
        <v>205</v>
      </c>
      <c r="C72" s="47">
        <v>5</v>
      </c>
      <c r="D72" s="13" t="s">
        <v>7</v>
      </c>
      <c r="E72" s="15">
        <f t="shared" si="24"/>
        <v>45</v>
      </c>
      <c r="F72" s="16">
        <v>15</v>
      </c>
      <c r="G72" s="112">
        <v>10</v>
      </c>
      <c r="H72" s="112">
        <v>20</v>
      </c>
      <c r="I72" s="15">
        <v>0</v>
      </c>
      <c r="J72" s="15">
        <f t="shared" si="25"/>
        <v>1</v>
      </c>
      <c r="K72" s="16">
        <f t="shared" si="26"/>
        <v>2</v>
      </c>
    </row>
    <row r="73" spans="1:17" s="22" customFormat="1" ht="12" customHeight="1">
      <c r="A73" s="168" t="s">
        <v>51</v>
      </c>
      <c r="B73" s="153" t="s">
        <v>206</v>
      </c>
      <c r="C73" s="133">
        <v>1</v>
      </c>
      <c r="D73" s="113" t="s">
        <v>7</v>
      </c>
      <c r="E73" s="112">
        <v>15</v>
      </c>
      <c r="F73" s="112">
        <v>0</v>
      </c>
      <c r="G73" s="112">
        <v>15</v>
      </c>
      <c r="H73" s="124">
        <v>0</v>
      </c>
      <c r="I73" s="112">
        <v>0</v>
      </c>
      <c r="J73" s="112">
        <v>0</v>
      </c>
      <c r="K73" s="112">
        <v>0</v>
      </c>
      <c r="L73" s="18"/>
      <c r="M73" s="24"/>
      <c r="N73" s="19"/>
      <c r="O73" s="20"/>
      <c r="P73" s="21">
        <f>E73/25</f>
        <v>0.6</v>
      </c>
      <c r="Q73" s="21"/>
    </row>
    <row r="74" spans="1:17" s="39" customFormat="1" ht="12" customHeight="1">
      <c r="A74" s="164"/>
      <c r="B74" s="143" t="s">
        <v>8</v>
      </c>
      <c r="C74" s="48">
        <f>SUM(C65:C73)</f>
        <v>31</v>
      </c>
      <c r="D74" s="48">
        <v>1</v>
      </c>
      <c r="E74" s="48">
        <f aca="true" t="shared" si="27" ref="E74:K74">SUM(E65:E73)</f>
        <v>345</v>
      </c>
      <c r="F74" s="48">
        <f t="shared" si="27"/>
        <v>165</v>
      </c>
      <c r="G74" s="48">
        <f t="shared" si="27"/>
        <v>70</v>
      </c>
      <c r="H74" s="48">
        <f t="shared" si="27"/>
        <v>110</v>
      </c>
      <c r="I74" s="48">
        <f t="shared" si="27"/>
        <v>0</v>
      </c>
      <c r="J74" s="48">
        <f t="shared" si="27"/>
        <v>11</v>
      </c>
      <c r="K74" s="48">
        <f t="shared" si="27"/>
        <v>11</v>
      </c>
      <c r="L74" s="37"/>
      <c r="M74" s="38"/>
      <c r="N74" s="38"/>
      <c r="P74" s="38"/>
      <c r="Q74" s="38"/>
    </row>
    <row r="75" spans="1:17" s="39" customFormat="1" ht="12" customHeight="1">
      <c r="A75" s="164"/>
      <c r="B75" s="185" t="s">
        <v>207</v>
      </c>
      <c r="C75" s="186"/>
      <c r="D75" s="186"/>
      <c r="E75" s="186"/>
      <c r="F75" s="186"/>
      <c r="G75" s="186"/>
      <c r="H75" s="186"/>
      <c r="I75" s="186"/>
      <c r="J75" s="186"/>
      <c r="K75" s="187"/>
      <c r="L75" s="37"/>
      <c r="M75" s="38"/>
      <c r="N75" s="38"/>
      <c r="P75" s="38"/>
      <c r="Q75" s="38"/>
    </row>
    <row r="76" spans="1:17" s="39" customFormat="1" ht="12" customHeight="1">
      <c r="A76" s="168" t="s">
        <v>58</v>
      </c>
      <c r="B76" s="154" t="s">
        <v>208</v>
      </c>
      <c r="C76" s="74">
        <v>5</v>
      </c>
      <c r="D76" s="74" t="s">
        <v>6</v>
      </c>
      <c r="E76" s="74">
        <f>F76+G76+H76+I76</f>
        <v>45</v>
      </c>
      <c r="F76" s="74">
        <v>15</v>
      </c>
      <c r="G76" s="126">
        <v>10</v>
      </c>
      <c r="H76" s="126">
        <v>20</v>
      </c>
      <c r="I76" s="74">
        <v>0</v>
      </c>
      <c r="J76" s="74">
        <f>ROUNDUP(F76/15,0)</f>
        <v>1</v>
      </c>
      <c r="K76" s="74">
        <f>ROUNDUP((G76+H76+I76)/15,0)</f>
        <v>2</v>
      </c>
      <c r="L76" s="37"/>
      <c r="M76" s="38"/>
      <c r="N76" s="38"/>
      <c r="P76" s="38"/>
      <c r="Q76" s="38"/>
    </row>
    <row r="77" spans="1:17" s="39" customFormat="1" ht="12" customHeight="1">
      <c r="A77" s="168" t="s">
        <v>60</v>
      </c>
      <c r="B77" s="154" t="s">
        <v>209</v>
      </c>
      <c r="C77" s="74">
        <v>5</v>
      </c>
      <c r="D77" s="74" t="s">
        <v>6</v>
      </c>
      <c r="E77" s="74">
        <f aca="true" t="shared" si="28" ref="E77:E83">F77+G77+H77+I77</f>
        <v>60</v>
      </c>
      <c r="F77" s="74">
        <v>30</v>
      </c>
      <c r="G77" s="126">
        <v>8</v>
      </c>
      <c r="H77" s="126">
        <v>22</v>
      </c>
      <c r="I77" s="74">
        <v>0</v>
      </c>
      <c r="J77" s="74">
        <f aca="true" t="shared" si="29" ref="J77:J83">ROUNDUP(F77/15,0)</f>
        <v>2</v>
      </c>
      <c r="K77" s="74">
        <f aca="true" t="shared" si="30" ref="K77:K83">ROUNDUP((G77+H77+I77)/15,0)</f>
        <v>2</v>
      </c>
      <c r="L77" s="37"/>
      <c r="M77" s="38"/>
      <c r="N77" s="38"/>
      <c r="P77" s="38"/>
      <c r="Q77" s="38"/>
    </row>
    <row r="78" spans="1:17" s="39" customFormat="1" ht="12" customHeight="1">
      <c r="A78" s="168" t="s">
        <v>57</v>
      </c>
      <c r="B78" s="154" t="s">
        <v>210</v>
      </c>
      <c r="C78" s="74">
        <v>5</v>
      </c>
      <c r="D78" s="74" t="s">
        <v>6</v>
      </c>
      <c r="E78" s="74">
        <f t="shared" si="28"/>
        <v>60</v>
      </c>
      <c r="F78" s="74">
        <v>30</v>
      </c>
      <c r="G78" s="126">
        <v>10</v>
      </c>
      <c r="H78" s="126">
        <v>20</v>
      </c>
      <c r="I78" s="74">
        <v>0</v>
      </c>
      <c r="J78" s="74">
        <f t="shared" si="29"/>
        <v>2</v>
      </c>
      <c r="K78" s="74">
        <f t="shared" si="30"/>
        <v>2</v>
      </c>
      <c r="L78" s="37"/>
      <c r="M78" s="38"/>
      <c r="N78" s="38"/>
      <c r="P78" s="38"/>
      <c r="Q78" s="38"/>
    </row>
    <row r="79" spans="1:17" s="42" customFormat="1" ht="12" customHeight="1">
      <c r="A79" s="168" t="s">
        <v>124</v>
      </c>
      <c r="B79" s="153" t="s">
        <v>211</v>
      </c>
      <c r="C79" s="134">
        <v>2</v>
      </c>
      <c r="D79" s="135" t="s">
        <v>6</v>
      </c>
      <c r="E79" s="126">
        <f t="shared" si="28"/>
        <v>30</v>
      </c>
      <c r="F79" s="123">
        <v>15</v>
      </c>
      <c r="G79" s="123">
        <v>5</v>
      </c>
      <c r="H79" s="127">
        <v>10</v>
      </c>
      <c r="I79" s="123">
        <v>0</v>
      </c>
      <c r="J79" s="126">
        <f t="shared" si="29"/>
        <v>1</v>
      </c>
      <c r="K79" s="74">
        <f t="shared" si="30"/>
        <v>1</v>
      </c>
      <c r="L79" s="40"/>
      <c r="M79" s="41"/>
      <c r="N79" s="41"/>
      <c r="P79" s="41"/>
      <c r="Q79" s="41"/>
    </row>
    <row r="80" spans="1:17" s="39" customFormat="1" ht="12" customHeight="1">
      <c r="A80" s="168" t="s">
        <v>61</v>
      </c>
      <c r="B80" s="138" t="s">
        <v>212</v>
      </c>
      <c r="C80" s="47">
        <v>3</v>
      </c>
      <c r="D80" s="13" t="s">
        <v>6</v>
      </c>
      <c r="E80" s="74">
        <f t="shared" si="28"/>
        <v>45</v>
      </c>
      <c r="F80" s="15">
        <v>15</v>
      </c>
      <c r="G80" s="126">
        <v>8</v>
      </c>
      <c r="H80" s="126">
        <v>22</v>
      </c>
      <c r="I80" s="15">
        <v>0</v>
      </c>
      <c r="J80" s="74">
        <f t="shared" si="29"/>
        <v>1</v>
      </c>
      <c r="K80" s="74">
        <f t="shared" si="30"/>
        <v>2</v>
      </c>
      <c r="L80" s="37"/>
      <c r="M80" s="38"/>
      <c r="N80" s="38"/>
      <c r="P80" s="38"/>
      <c r="Q80" s="38"/>
    </row>
    <row r="81" spans="1:17" s="42" customFormat="1" ht="12" customHeight="1">
      <c r="A81" s="168" t="s">
        <v>62</v>
      </c>
      <c r="B81" s="138" t="s">
        <v>213</v>
      </c>
      <c r="C81" s="47">
        <v>2</v>
      </c>
      <c r="D81" s="14" t="s">
        <v>7</v>
      </c>
      <c r="E81" s="15">
        <f t="shared" si="28"/>
        <v>30</v>
      </c>
      <c r="F81" s="16">
        <v>15</v>
      </c>
      <c r="G81" s="123">
        <v>5</v>
      </c>
      <c r="H81" s="127">
        <v>10</v>
      </c>
      <c r="I81" s="15">
        <v>0</v>
      </c>
      <c r="J81" s="15">
        <f t="shared" si="29"/>
        <v>1</v>
      </c>
      <c r="K81" s="16">
        <f t="shared" si="30"/>
        <v>1</v>
      </c>
      <c r="L81" s="40"/>
      <c r="M81" s="41"/>
      <c r="N81" s="41"/>
      <c r="P81" s="41"/>
      <c r="Q81" s="41"/>
    </row>
    <row r="82" spans="1:17" s="45" customFormat="1" ht="13.5">
      <c r="A82" s="168" t="s">
        <v>63</v>
      </c>
      <c r="B82" s="138" t="s">
        <v>216</v>
      </c>
      <c r="C82" s="47">
        <v>4</v>
      </c>
      <c r="D82" s="14" t="s">
        <v>7</v>
      </c>
      <c r="E82" s="74">
        <f t="shared" si="28"/>
        <v>45</v>
      </c>
      <c r="F82" s="15">
        <v>15</v>
      </c>
      <c r="G82" s="126">
        <v>10</v>
      </c>
      <c r="H82" s="126">
        <v>20</v>
      </c>
      <c r="I82" s="15">
        <v>0</v>
      </c>
      <c r="J82" s="74">
        <f t="shared" si="29"/>
        <v>1</v>
      </c>
      <c r="K82" s="74">
        <f t="shared" si="30"/>
        <v>2</v>
      </c>
      <c r="L82" s="43"/>
      <c r="M82" s="44"/>
      <c r="N82" s="44"/>
      <c r="P82" s="44"/>
      <c r="Q82" s="44"/>
    </row>
    <row r="83" spans="1:17" s="45" customFormat="1" ht="13.5">
      <c r="A83" s="168" t="s">
        <v>64</v>
      </c>
      <c r="B83" s="138" t="s">
        <v>214</v>
      </c>
      <c r="C83" s="47">
        <v>5</v>
      </c>
      <c r="D83" s="14" t="s">
        <v>7</v>
      </c>
      <c r="E83" s="74">
        <f t="shared" si="28"/>
        <v>60</v>
      </c>
      <c r="F83" s="16">
        <v>30</v>
      </c>
      <c r="G83" s="126">
        <v>10</v>
      </c>
      <c r="H83" s="126">
        <v>20</v>
      </c>
      <c r="I83" s="15">
        <v>0</v>
      </c>
      <c r="J83" s="74">
        <f t="shared" si="29"/>
        <v>2</v>
      </c>
      <c r="K83" s="74">
        <f t="shared" si="30"/>
        <v>2</v>
      </c>
      <c r="L83" s="43"/>
      <c r="M83" s="44"/>
      <c r="N83" s="44"/>
      <c r="P83" s="44"/>
      <c r="Q83" s="44"/>
    </row>
    <row r="84" spans="1:17" s="45" customFormat="1" ht="13.5">
      <c r="A84" s="166"/>
      <c r="B84" s="143" t="s">
        <v>8</v>
      </c>
      <c r="C84" s="48">
        <f>SUM(C76:C83)</f>
        <v>31</v>
      </c>
      <c r="D84" s="48">
        <v>5</v>
      </c>
      <c r="E84" s="48">
        <f aca="true" t="shared" si="31" ref="E84:K84">SUM(E76:E83)</f>
        <v>375</v>
      </c>
      <c r="F84" s="48">
        <f t="shared" si="31"/>
        <v>165</v>
      </c>
      <c r="G84" s="48">
        <f t="shared" si="31"/>
        <v>66</v>
      </c>
      <c r="H84" s="48">
        <f t="shared" si="31"/>
        <v>144</v>
      </c>
      <c r="I84" s="48">
        <f t="shared" si="31"/>
        <v>0</v>
      </c>
      <c r="J84" s="48">
        <f t="shared" si="31"/>
        <v>11</v>
      </c>
      <c r="K84" s="48">
        <f t="shared" si="31"/>
        <v>14</v>
      </c>
      <c r="L84" s="43"/>
      <c r="M84" s="44"/>
      <c r="N84" s="44"/>
      <c r="P84" s="44"/>
      <c r="Q84" s="44"/>
    </row>
    <row r="85" spans="1:17" s="45" customFormat="1" ht="13.5">
      <c r="A85" s="166"/>
      <c r="B85" s="185" t="s">
        <v>215</v>
      </c>
      <c r="C85" s="185"/>
      <c r="D85" s="185"/>
      <c r="E85" s="185"/>
      <c r="F85" s="185"/>
      <c r="G85" s="185"/>
      <c r="H85" s="185"/>
      <c r="I85" s="185"/>
      <c r="J85" s="185"/>
      <c r="K85" s="188"/>
      <c r="L85" s="43"/>
      <c r="M85" s="44"/>
      <c r="N85" s="44"/>
      <c r="P85" s="44"/>
      <c r="Q85" s="44"/>
    </row>
    <row r="86" spans="1:17" s="45" customFormat="1" ht="13.5">
      <c r="A86" s="168" t="s">
        <v>65</v>
      </c>
      <c r="B86" s="138" t="s">
        <v>217</v>
      </c>
      <c r="C86" s="47">
        <v>3</v>
      </c>
      <c r="D86" s="14" t="s">
        <v>6</v>
      </c>
      <c r="E86" s="15">
        <f>F86+G86+H86+I86</f>
        <v>45</v>
      </c>
      <c r="F86" s="15">
        <v>15</v>
      </c>
      <c r="G86" s="126">
        <v>10</v>
      </c>
      <c r="H86" s="126">
        <v>20</v>
      </c>
      <c r="I86" s="15">
        <v>0</v>
      </c>
      <c r="J86" s="15">
        <f>ROUNDUP(F86/15,0)</f>
        <v>1</v>
      </c>
      <c r="K86" s="16">
        <f>ROUNDUP((G86+H86+I86)/15,0)</f>
        <v>2</v>
      </c>
      <c r="L86" s="43"/>
      <c r="M86" s="44"/>
      <c r="N86" s="44"/>
      <c r="P86" s="44"/>
      <c r="Q86" s="44"/>
    </row>
    <row r="87" spans="1:17" s="45" customFormat="1" ht="13.5">
      <c r="A87" s="168" t="s">
        <v>66</v>
      </c>
      <c r="B87" s="138" t="s">
        <v>218</v>
      </c>
      <c r="C87" s="47">
        <v>1</v>
      </c>
      <c r="D87" s="14" t="s">
        <v>7</v>
      </c>
      <c r="E87" s="15">
        <f aca="true" t="shared" si="32" ref="E87:E97">F87+G87+H87+I87</f>
        <v>15</v>
      </c>
      <c r="F87" s="15">
        <v>0</v>
      </c>
      <c r="G87" s="112">
        <v>0</v>
      </c>
      <c r="H87" s="124">
        <v>15</v>
      </c>
      <c r="I87" s="15">
        <v>0</v>
      </c>
      <c r="J87" s="15">
        <f aca="true" t="shared" si="33" ref="J87:J97">ROUNDUP(F87/15,0)</f>
        <v>0</v>
      </c>
      <c r="K87" s="16">
        <f aca="true" t="shared" si="34" ref="K87:K97">ROUNDUP((G87+H87+I87)/15,0)</f>
        <v>1</v>
      </c>
      <c r="L87" s="43"/>
      <c r="M87" s="44"/>
      <c r="N87" s="44"/>
      <c r="P87" s="44"/>
      <c r="Q87" s="44"/>
    </row>
    <row r="88" spans="1:17" s="45" customFormat="1" ht="13.5">
      <c r="A88" s="168" t="s">
        <v>125</v>
      </c>
      <c r="B88" s="138" t="s">
        <v>219</v>
      </c>
      <c r="C88" s="47">
        <v>3</v>
      </c>
      <c r="D88" s="14" t="s">
        <v>6</v>
      </c>
      <c r="E88" s="15">
        <f t="shared" si="32"/>
        <v>45</v>
      </c>
      <c r="F88" s="15">
        <v>15</v>
      </c>
      <c r="G88" s="126">
        <v>10</v>
      </c>
      <c r="H88" s="126">
        <v>20</v>
      </c>
      <c r="I88" s="15">
        <v>0</v>
      </c>
      <c r="J88" s="15">
        <f t="shared" si="33"/>
        <v>1</v>
      </c>
      <c r="K88" s="16">
        <f t="shared" si="34"/>
        <v>2</v>
      </c>
      <c r="L88" s="43"/>
      <c r="M88" s="44"/>
      <c r="N88" s="44"/>
      <c r="P88" s="44"/>
      <c r="Q88" s="44"/>
    </row>
    <row r="89" spans="1:17" s="45" customFormat="1" ht="13.5">
      <c r="A89" s="168" t="s">
        <v>67</v>
      </c>
      <c r="B89" s="138" t="s">
        <v>220</v>
      </c>
      <c r="C89" s="47">
        <v>4</v>
      </c>
      <c r="D89" s="14" t="s">
        <v>6</v>
      </c>
      <c r="E89" s="15">
        <f t="shared" si="32"/>
        <v>60</v>
      </c>
      <c r="F89" s="15">
        <v>30</v>
      </c>
      <c r="G89" s="126">
        <v>10</v>
      </c>
      <c r="H89" s="126">
        <v>20</v>
      </c>
      <c r="I89" s="15">
        <v>0</v>
      </c>
      <c r="J89" s="15">
        <f t="shared" si="33"/>
        <v>2</v>
      </c>
      <c r="K89" s="16">
        <f t="shared" si="34"/>
        <v>2</v>
      </c>
      <c r="L89" s="43"/>
      <c r="M89" s="44"/>
      <c r="N89" s="44"/>
      <c r="P89" s="44"/>
      <c r="Q89" s="44"/>
    </row>
    <row r="90" spans="1:17" s="45" customFormat="1" ht="13.5">
      <c r="A90" s="168" t="s">
        <v>68</v>
      </c>
      <c r="B90" s="138" t="s">
        <v>221</v>
      </c>
      <c r="C90" s="47">
        <v>4</v>
      </c>
      <c r="D90" s="14" t="s">
        <v>6</v>
      </c>
      <c r="E90" s="15">
        <f t="shared" si="32"/>
        <v>60</v>
      </c>
      <c r="F90" s="15">
        <v>30</v>
      </c>
      <c r="G90" s="126">
        <v>10</v>
      </c>
      <c r="H90" s="126">
        <v>20</v>
      </c>
      <c r="I90" s="64">
        <v>0</v>
      </c>
      <c r="J90" s="15">
        <f t="shared" si="33"/>
        <v>2</v>
      </c>
      <c r="K90" s="16">
        <f t="shared" si="34"/>
        <v>2</v>
      </c>
      <c r="L90" s="43"/>
      <c r="M90" s="44"/>
      <c r="N90" s="44"/>
      <c r="P90" s="44"/>
      <c r="Q90" s="44"/>
    </row>
    <row r="91" spans="1:17" s="45" customFormat="1" ht="13.5">
      <c r="A91" s="168" t="s">
        <v>69</v>
      </c>
      <c r="B91" s="155" t="s">
        <v>222</v>
      </c>
      <c r="C91" s="16">
        <v>1</v>
      </c>
      <c r="D91" s="14" t="s">
        <v>7</v>
      </c>
      <c r="E91" s="15">
        <f t="shared" si="32"/>
        <v>15</v>
      </c>
      <c r="F91" s="15">
        <v>0</v>
      </c>
      <c r="G91" s="112">
        <v>5</v>
      </c>
      <c r="H91" s="128">
        <v>10</v>
      </c>
      <c r="I91" s="65">
        <v>0</v>
      </c>
      <c r="J91" s="15">
        <f t="shared" si="33"/>
        <v>0</v>
      </c>
      <c r="K91" s="16">
        <f t="shared" si="34"/>
        <v>1</v>
      </c>
      <c r="L91" s="43"/>
      <c r="M91" s="44"/>
      <c r="N91" s="44"/>
      <c r="P91" s="44"/>
      <c r="Q91" s="44"/>
    </row>
    <row r="92" spans="1:17" s="45" customFormat="1" ht="13.5">
      <c r="A92" s="168" t="s">
        <v>70</v>
      </c>
      <c r="B92" s="138" t="s">
        <v>223</v>
      </c>
      <c r="C92" s="47">
        <v>4</v>
      </c>
      <c r="D92" s="14" t="s">
        <v>7</v>
      </c>
      <c r="E92" s="15">
        <f t="shared" si="32"/>
        <v>60</v>
      </c>
      <c r="F92" s="15">
        <v>30</v>
      </c>
      <c r="G92" s="126">
        <v>10</v>
      </c>
      <c r="H92" s="126">
        <v>20</v>
      </c>
      <c r="I92" s="64">
        <v>0</v>
      </c>
      <c r="J92" s="15">
        <f t="shared" si="33"/>
        <v>2</v>
      </c>
      <c r="K92" s="16">
        <f t="shared" si="34"/>
        <v>2</v>
      </c>
      <c r="L92" s="43"/>
      <c r="M92" s="44"/>
      <c r="N92" s="44"/>
      <c r="P92" s="44"/>
      <c r="Q92" s="44"/>
    </row>
    <row r="93" spans="1:17" s="45" customFormat="1" ht="13.5">
      <c r="A93" s="168" t="s">
        <v>71</v>
      </c>
      <c r="B93" s="138" t="s">
        <v>224</v>
      </c>
      <c r="C93" s="47">
        <v>4</v>
      </c>
      <c r="D93" s="14" t="s">
        <v>7</v>
      </c>
      <c r="E93" s="15">
        <f t="shared" si="32"/>
        <v>60</v>
      </c>
      <c r="F93" s="15">
        <v>15</v>
      </c>
      <c r="G93" s="112">
        <v>9</v>
      </c>
      <c r="H93" s="112">
        <v>30</v>
      </c>
      <c r="I93" s="64">
        <v>6</v>
      </c>
      <c r="J93" s="15">
        <f>ROUNDUP(F93/15,0)</f>
        <v>1</v>
      </c>
      <c r="K93" s="16">
        <f t="shared" si="34"/>
        <v>3</v>
      </c>
      <c r="L93" s="43"/>
      <c r="M93" s="44"/>
      <c r="N93" s="44"/>
      <c r="P93" s="44"/>
      <c r="Q93" s="44"/>
    </row>
    <row r="94" spans="1:11" ht="13.5">
      <c r="A94" s="168" t="s">
        <v>72</v>
      </c>
      <c r="B94" s="138" t="s">
        <v>225</v>
      </c>
      <c r="C94" s="47">
        <v>6</v>
      </c>
      <c r="D94" s="14" t="s">
        <v>7</v>
      </c>
      <c r="E94" s="15">
        <f t="shared" si="32"/>
        <v>90</v>
      </c>
      <c r="F94" s="15">
        <v>45</v>
      </c>
      <c r="G94" s="112">
        <v>15</v>
      </c>
      <c r="H94" s="112">
        <v>30</v>
      </c>
      <c r="I94" s="64">
        <v>0</v>
      </c>
      <c r="J94" s="15">
        <f t="shared" si="33"/>
        <v>3</v>
      </c>
      <c r="K94" s="16">
        <f t="shared" si="34"/>
        <v>3</v>
      </c>
    </row>
    <row r="95" spans="1:11" ht="13.5">
      <c r="A95" s="168" t="s">
        <v>73</v>
      </c>
      <c r="B95" s="153" t="s">
        <v>226</v>
      </c>
      <c r="C95" s="133">
        <v>2</v>
      </c>
      <c r="D95" s="113" t="s">
        <v>7</v>
      </c>
      <c r="E95" s="112">
        <v>30</v>
      </c>
      <c r="F95" s="123">
        <v>15</v>
      </c>
      <c r="G95" s="123">
        <v>5</v>
      </c>
      <c r="H95" s="123">
        <v>15</v>
      </c>
      <c r="I95" s="136">
        <v>0</v>
      </c>
      <c r="J95" s="112">
        <f>ROUNDUP(F95/15,0)</f>
        <v>1</v>
      </c>
      <c r="K95" s="112">
        <f>ROUNDUP((G95+H95+I95)/15,0)</f>
        <v>2</v>
      </c>
    </row>
    <row r="96" spans="1:11" ht="13.5">
      <c r="A96" s="168" t="s">
        <v>74</v>
      </c>
      <c r="B96" s="147" t="s">
        <v>227</v>
      </c>
      <c r="C96" s="131">
        <v>1</v>
      </c>
      <c r="D96" s="113" t="s">
        <v>7</v>
      </c>
      <c r="E96" s="112">
        <f t="shared" si="32"/>
        <v>15</v>
      </c>
      <c r="F96" s="118">
        <v>0</v>
      </c>
      <c r="G96" s="113">
        <v>5</v>
      </c>
      <c r="H96" s="113">
        <v>10</v>
      </c>
      <c r="I96" s="112">
        <v>0</v>
      </c>
      <c r="J96" s="112">
        <f t="shared" si="33"/>
        <v>0</v>
      </c>
      <c r="K96" s="132">
        <f t="shared" si="34"/>
        <v>1</v>
      </c>
    </row>
    <row r="97" spans="1:11" ht="13.5">
      <c r="A97" s="168" t="s">
        <v>75</v>
      </c>
      <c r="B97" s="147" t="s">
        <v>228</v>
      </c>
      <c r="C97" s="131">
        <v>1</v>
      </c>
      <c r="D97" s="113" t="s">
        <v>7</v>
      </c>
      <c r="E97" s="112">
        <f t="shared" si="32"/>
        <v>15</v>
      </c>
      <c r="F97" s="118">
        <v>0</v>
      </c>
      <c r="G97" s="113">
        <v>5</v>
      </c>
      <c r="H97" s="113">
        <v>10</v>
      </c>
      <c r="I97" s="112">
        <v>0</v>
      </c>
      <c r="J97" s="112">
        <f t="shared" si="33"/>
        <v>0</v>
      </c>
      <c r="K97" s="132">
        <f t="shared" si="34"/>
        <v>1</v>
      </c>
    </row>
    <row r="98" spans="1:11" ht="13.5">
      <c r="A98" s="165"/>
      <c r="B98" s="143" t="s">
        <v>8</v>
      </c>
      <c r="C98" s="48">
        <f>SUM(C86:C97)</f>
        <v>34</v>
      </c>
      <c r="D98" s="48">
        <v>4</v>
      </c>
      <c r="E98" s="48">
        <f aca="true" t="shared" si="35" ref="E98:K98">SUM(E86:E97)</f>
        <v>510</v>
      </c>
      <c r="F98" s="48">
        <f t="shared" si="35"/>
        <v>195</v>
      </c>
      <c r="G98" s="48">
        <f t="shared" si="35"/>
        <v>94</v>
      </c>
      <c r="H98" s="48">
        <f t="shared" si="35"/>
        <v>220</v>
      </c>
      <c r="I98" s="48">
        <f t="shared" si="35"/>
        <v>6</v>
      </c>
      <c r="J98" s="48">
        <f t="shared" si="35"/>
        <v>13</v>
      </c>
      <c r="K98" s="48">
        <f t="shared" si="35"/>
        <v>22</v>
      </c>
    </row>
    <row r="99" spans="1:11" ht="12.75">
      <c r="A99" s="165"/>
      <c r="B99" s="174" t="s">
        <v>229</v>
      </c>
      <c r="C99" s="175"/>
      <c r="D99" s="175"/>
      <c r="E99" s="175"/>
      <c r="F99" s="175"/>
      <c r="G99" s="175"/>
      <c r="H99" s="175"/>
      <c r="I99" s="175"/>
      <c r="J99" s="175"/>
      <c r="K99" s="176"/>
    </row>
    <row r="100" spans="1:11" ht="13.5">
      <c r="A100" s="168" t="s">
        <v>76</v>
      </c>
      <c r="B100" s="155" t="s">
        <v>230</v>
      </c>
      <c r="C100" s="16">
        <v>3</v>
      </c>
      <c r="D100" s="14" t="s">
        <v>6</v>
      </c>
      <c r="E100" s="15">
        <v>45</v>
      </c>
      <c r="F100" s="15">
        <v>15</v>
      </c>
      <c r="G100" s="126">
        <v>10</v>
      </c>
      <c r="H100" s="126">
        <v>30</v>
      </c>
      <c r="I100" s="65">
        <v>0</v>
      </c>
      <c r="J100" s="65">
        <f>ROUNDUP(F100/15,0)</f>
        <v>1</v>
      </c>
      <c r="K100" s="59">
        <f>ROUNDUP((G100+H100+I100)/15,0)</f>
        <v>3</v>
      </c>
    </row>
    <row r="101" spans="1:17" s="73" customFormat="1" ht="13.5">
      <c r="A101" s="168" t="s">
        <v>77</v>
      </c>
      <c r="B101" s="155" t="s">
        <v>231</v>
      </c>
      <c r="C101" s="16">
        <v>4</v>
      </c>
      <c r="D101" s="14" t="s">
        <v>6</v>
      </c>
      <c r="E101" s="15">
        <f aca="true" t="shared" si="36" ref="E101:E107">F101+G101+H101+I101</f>
        <v>60</v>
      </c>
      <c r="F101" s="15">
        <v>15</v>
      </c>
      <c r="G101" s="112">
        <v>12</v>
      </c>
      <c r="H101" s="112">
        <v>30</v>
      </c>
      <c r="I101" s="65">
        <v>3</v>
      </c>
      <c r="J101" s="65">
        <f aca="true" t="shared" si="37" ref="J101:J109">ROUNDUP(F101/15,0)</f>
        <v>1</v>
      </c>
      <c r="K101" s="59">
        <f aca="true" t="shared" si="38" ref="K101:K109">ROUNDUP((G101+H101+I101)/15,0)</f>
        <v>3</v>
      </c>
      <c r="L101" s="4"/>
      <c r="M101" s="72"/>
      <c r="N101" s="72"/>
      <c r="P101" s="72"/>
      <c r="Q101" s="72"/>
    </row>
    <row r="102" spans="1:17" s="73" customFormat="1" ht="13.5">
      <c r="A102" s="168" t="s">
        <v>79</v>
      </c>
      <c r="B102" s="155" t="s">
        <v>232</v>
      </c>
      <c r="C102" s="16">
        <v>3</v>
      </c>
      <c r="D102" s="14" t="s">
        <v>6</v>
      </c>
      <c r="E102" s="15">
        <f t="shared" si="36"/>
        <v>45</v>
      </c>
      <c r="F102" s="15">
        <v>15</v>
      </c>
      <c r="G102" s="126">
        <v>10</v>
      </c>
      <c r="H102" s="126">
        <v>20</v>
      </c>
      <c r="I102" s="65">
        <v>0</v>
      </c>
      <c r="J102" s="65">
        <f t="shared" si="37"/>
        <v>1</v>
      </c>
      <c r="K102" s="59">
        <f t="shared" si="38"/>
        <v>2</v>
      </c>
      <c r="L102" s="4"/>
      <c r="M102" s="72"/>
      <c r="N102" s="72"/>
      <c r="P102" s="72"/>
      <c r="Q102" s="72"/>
    </row>
    <row r="103" spans="1:17" s="73" customFormat="1" ht="13.5">
      <c r="A103" s="168" t="s">
        <v>78</v>
      </c>
      <c r="B103" s="155" t="s">
        <v>233</v>
      </c>
      <c r="C103" s="16">
        <v>2</v>
      </c>
      <c r="D103" s="14" t="s">
        <v>7</v>
      </c>
      <c r="E103" s="15">
        <f t="shared" si="36"/>
        <v>30</v>
      </c>
      <c r="F103" s="15">
        <v>15</v>
      </c>
      <c r="G103" s="112">
        <v>5</v>
      </c>
      <c r="H103" s="128">
        <v>10</v>
      </c>
      <c r="I103" s="65">
        <v>0</v>
      </c>
      <c r="J103" s="65">
        <f t="shared" si="37"/>
        <v>1</v>
      </c>
      <c r="K103" s="59">
        <f t="shared" si="38"/>
        <v>1</v>
      </c>
      <c r="L103" s="4"/>
      <c r="M103" s="72"/>
      <c r="N103" s="72"/>
      <c r="P103" s="72"/>
      <c r="Q103" s="72"/>
    </row>
    <row r="104" spans="1:17" s="73" customFormat="1" ht="13.5">
      <c r="A104" s="168" t="s">
        <v>126</v>
      </c>
      <c r="B104" s="155" t="s">
        <v>234</v>
      </c>
      <c r="C104" s="16">
        <v>10</v>
      </c>
      <c r="D104" s="14" t="s">
        <v>6</v>
      </c>
      <c r="E104" s="15">
        <f t="shared" si="36"/>
        <v>150</v>
      </c>
      <c r="F104" s="15">
        <v>60</v>
      </c>
      <c r="G104" s="112">
        <v>30</v>
      </c>
      <c r="H104" s="128">
        <v>60</v>
      </c>
      <c r="I104" s="65">
        <v>0</v>
      </c>
      <c r="J104" s="65">
        <f t="shared" si="37"/>
        <v>4</v>
      </c>
      <c r="K104" s="59">
        <f t="shared" si="38"/>
        <v>6</v>
      </c>
      <c r="L104" s="4"/>
      <c r="M104" s="72"/>
      <c r="N104" s="72"/>
      <c r="P104" s="72"/>
      <c r="Q104" s="72"/>
    </row>
    <row r="105" spans="1:17" s="73" customFormat="1" ht="13.5">
      <c r="A105" s="168" t="s">
        <v>80</v>
      </c>
      <c r="B105" s="147" t="s">
        <v>235</v>
      </c>
      <c r="C105" s="131">
        <v>1</v>
      </c>
      <c r="D105" s="113" t="s">
        <v>7</v>
      </c>
      <c r="E105" s="112">
        <f t="shared" si="36"/>
        <v>15</v>
      </c>
      <c r="F105" s="118">
        <v>0</v>
      </c>
      <c r="G105" s="113">
        <v>5</v>
      </c>
      <c r="H105" s="113">
        <v>10</v>
      </c>
      <c r="I105" s="112">
        <v>0</v>
      </c>
      <c r="J105" s="112">
        <f t="shared" si="37"/>
        <v>0</v>
      </c>
      <c r="K105" s="132">
        <f t="shared" si="38"/>
        <v>1</v>
      </c>
      <c r="L105" s="4"/>
      <c r="M105" s="72"/>
      <c r="N105" s="72"/>
      <c r="P105" s="72"/>
      <c r="Q105" s="72"/>
    </row>
    <row r="106" spans="1:17" s="73" customFormat="1" ht="13.5">
      <c r="A106" s="168" t="s">
        <v>81</v>
      </c>
      <c r="B106" s="147" t="s">
        <v>236</v>
      </c>
      <c r="C106" s="131">
        <v>1</v>
      </c>
      <c r="D106" s="113" t="s">
        <v>7</v>
      </c>
      <c r="E106" s="112">
        <f t="shared" si="36"/>
        <v>15</v>
      </c>
      <c r="F106" s="118">
        <v>0</v>
      </c>
      <c r="G106" s="113">
        <v>5</v>
      </c>
      <c r="H106" s="113">
        <v>10</v>
      </c>
      <c r="I106" s="112">
        <v>0</v>
      </c>
      <c r="J106" s="112">
        <f t="shared" si="37"/>
        <v>0</v>
      </c>
      <c r="K106" s="132">
        <f t="shared" si="38"/>
        <v>1</v>
      </c>
      <c r="L106" s="4"/>
      <c r="M106" s="72"/>
      <c r="N106" s="72"/>
      <c r="P106" s="72"/>
      <c r="Q106" s="72"/>
    </row>
    <row r="107" spans="1:17" s="73" customFormat="1" ht="13.5">
      <c r="A107" s="168" t="s">
        <v>82</v>
      </c>
      <c r="B107" s="155" t="s">
        <v>237</v>
      </c>
      <c r="C107" s="16">
        <v>7</v>
      </c>
      <c r="D107" s="14" t="s">
        <v>7</v>
      </c>
      <c r="E107" s="15">
        <f t="shared" si="36"/>
        <v>105</v>
      </c>
      <c r="F107" s="15">
        <v>45</v>
      </c>
      <c r="G107" s="112">
        <v>20</v>
      </c>
      <c r="H107" s="128">
        <v>40</v>
      </c>
      <c r="I107" s="65">
        <v>0</v>
      </c>
      <c r="J107" s="65">
        <f t="shared" si="37"/>
        <v>3</v>
      </c>
      <c r="K107" s="59">
        <f t="shared" si="38"/>
        <v>4</v>
      </c>
      <c r="L107" s="4"/>
      <c r="M107" s="72"/>
      <c r="N107" s="72"/>
      <c r="P107" s="72"/>
      <c r="Q107" s="72"/>
    </row>
    <row r="108" spans="1:17" s="73" customFormat="1" ht="13.5">
      <c r="A108" s="168" t="s">
        <v>83</v>
      </c>
      <c r="B108" s="155" t="s">
        <v>238</v>
      </c>
      <c r="C108" s="16">
        <v>4</v>
      </c>
      <c r="D108" s="14" t="s">
        <v>7</v>
      </c>
      <c r="E108" s="15">
        <v>160</v>
      </c>
      <c r="F108" s="15">
        <v>0</v>
      </c>
      <c r="G108" s="15">
        <v>0</v>
      </c>
      <c r="H108" s="71">
        <v>0</v>
      </c>
      <c r="I108" s="65">
        <v>0</v>
      </c>
      <c r="J108" s="65">
        <f t="shared" si="37"/>
        <v>0</v>
      </c>
      <c r="K108" s="59">
        <f t="shared" si="38"/>
        <v>0</v>
      </c>
      <c r="L108" s="4"/>
      <c r="M108" s="72"/>
      <c r="N108" s="72"/>
      <c r="P108" s="72"/>
      <c r="Q108" s="72"/>
    </row>
    <row r="109" spans="1:11" ht="13.5">
      <c r="A109" s="168" t="s">
        <v>84</v>
      </c>
      <c r="B109" s="155" t="s">
        <v>239</v>
      </c>
      <c r="C109" s="16">
        <v>2</v>
      </c>
      <c r="D109" s="14" t="s">
        <v>7</v>
      </c>
      <c r="E109" s="15">
        <v>80</v>
      </c>
      <c r="F109" s="15">
        <v>0</v>
      </c>
      <c r="G109" s="15">
        <v>0</v>
      </c>
      <c r="H109" s="71">
        <v>0</v>
      </c>
      <c r="I109" s="65">
        <v>0</v>
      </c>
      <c r="J109" s="65">
        <f t="shared" si="37"/>
        <v>0</v>
      </c>
      <c r="K109" s="59">
        <f t="shared" si="38"/>
        <v>0</v>
      </c>
    </row>
    <row r="110" spans="1:11" ht="13.5">
      <c r="A110" s="165"/>
      <c r="B110" s="143" t="s">
        <v>8</v>
      </c>
      <c r="C110" s="67">
        <f>SUM(C100:C109)</f>
        <v>37</v>
      </c>
      <c r="D110" s="67">
        <v>4</v>
      </c>
      <c r="E110" s="67">
        <f aca="true" t="shared" si="39" ref="E110:K110">SUM(E100:E109)</f>
        <v>705</v>
      </c>
      <c r="F110" s="67">
        <f t="shared" si="39"/>
        <v>165</v>
      </c>
      <c r="G110" s="67">
        <f t="shared" si="39"/>
        <v>97</v>
      </c>
      <c r="H110" s="67">
        <f t="shared" si="39"/>
        <v>210</v>
      </c>
      <c r="I110" s="67">
        <f t="shared" si="39"/>
        <v>3</v>
      </c>
      <c r="J110" s="67">
        <f t="shared" si="39"/>
        <v>11</v>
      </c>
      <c r="K110" s="67">
        <f t="shared" si="39"/>
        <v>21</v>
      </c>
    </row>
    <row r="111" spans="1:11" ht="12.75">
      <c r="A111" s="165"/>
      <c r="B111" s="174" t="s">
        <v>240</v>
      </c>
      <c r="C111" s="175"/>
      <c r="D111" s="175"/>
      <c r="E111" s="175"/>
      <c r="F111" s="175"/>
      <c r="G111" s="175"/>
      <c r="H111" s="175"/>
      <c r="I111" s="175"/>
      <c r="J111" s="175"/>
      <c r="K111" s="176"/>
    </row>
    <row r="112" spans="1:11" ht="13.5">
      <c r="A112" s="168" t="s">
        <v>86</v>
      </c>
      <c r="B112" s="156" t="s">
        <v>241</v>
      </c>
      <c r="C112" s="112">
        <v>11</v>
      </c>
      <c r="D112" s="14" t="s">
        <v>6</v>
      </c>
      <c r="E112" s="15">
        <f>F112+G112+H112+I112</f>
        <v>165</v>
      </c>
      <c r="F112" s="15">
        <v>60</v>
      </c>
      <c r="G112" s="112">
        <v>35</v>
      </c>
      <c r="H112" s="128">
        <v>70</v>
      </c>
      <c r="I112" s="65">
        <v>0</v>
      </c>
      <c r="J112" s="65">
        <f>ROUNDUP(F112/15,0)</f>
        <v>4</v>
      </c>
      <c r="K112" s="59">
        <f>ROUNDUP((G112+H112+I112)/15,0)</f>
        <v>7</v>
      </c>
    </row>
    <row r="113" spans="1:11" ht="13.5">
      <c r="A113" s="168" t="s">
        <v>87</v>
      </c>
      <c r="B113" s="156" t="s">
        <v>242</v>
      </c>
      <c r="C113" s="112">
        <v>2</v>
      </c>
      <c r="D113" s="14" t="s">
        <v>6</v>
      </c>
      <c r="E113" s="15">
        <f aca="true" t="shared" si="40" ref="E113:E118">F113+G113+H113+I113</f>
        <v>30</v>
      </c>
      <c r="F113" s="15">
        <v>15</v>
      </c>
      <c r="G113" s="112">
        <v>5</v>
      </c>
      <c r="H113" s="128">
        <v>10</v>
      </c>
      <c r="I113" s="76">
        <v>0</v>
      </c>
      <c r="J113" s="65">
        <f aca="true" t="shared" si="41" ref="J113:J119">ROUNDUP(F113/15,0)</f>
        <v>1</v>
      </c>
      <c r="K113" s="59">
        <f aca="true" t="shared" si="42" ref="K113:K119">ROUNDUP((G113+H113+I113)/15,0)</f>
        <v>1</v>
      </c>
    </row>
    <row r="114" spans="1:11" ht="13.5">
      <c r="A114" s="168" t="s">
        <v>88</v>
      </c>
      <c r="B114" s="155" t="s">
        <v>243</v>
      </c>
      <c r="C114" s="16">
        <v>4</v>
      </c>
      <c r="D114" s="14" t="s">
        <v>7</v>
      </c>
      <c r="E114" s="15">
        <v>60</v>
      </c>
      <c r="F114" s="15">
        <v>30</v>
      </c>
      <c r="G114" s="126">
        <v>10</v>
      </c>
      <c r="H114" s="126">
        <v>20</v>
      </c>
      <c r="I114" s="76">
        <v>0</v>
      </c>
      <c r="J114" s="65">
        <f t="shared" si="41"/>
        <v>2</v>
      </c>
      <c r="K114" s="59">
        <f t="shared" si="42"/>
        <v>2</v>
      </c>
    </row>
    <row r="115" spans="1:11" ht="13.5">
      <c r="A115" s="168" t="s">
        <v>89</v>
      </c>
      <c r="B115" s="155" t="s">
        <v>244</v>
      </c>
      <c r="C115" s="16">
        <v>2</v>
      </c>
      <c r="D115" s="14" t="s">
        <v>6</v>
      </c>
      <c r="E115" s="15">
        <f t="shared" si="40"/>
        <v>45</v>
      </c>
      <c r="F115" s="15">
        <v>15</v>
      </c>
      <c r="G115" s="126">
        <v>10</v>
      </c>
      <c r="H115" s="126">
        <v>20</v>
      </c>
      <c r="I115" s="76">
        <v>0</v>
      </c>
      <c r="J115" s="65">
        <f t="shared" si="41"/>
        <v>1</v>
      </c>
      <c r="K115" s="59">
        <f t="shared" si="42"/>
        <v>2</v>
      </c>
    </row>
    <row r="116" spans="1:11" ht="13.5">
      <c r="A116" s="168" t="s">
        <v>90</v>
      </c>
      <c r="B116" s="155" t="s">
        <v>245</v>
      </c>
      <c r="C116" s="16">
        <v>2</v>
      </c>
      <c r="D116" s="14" t="s">
        <v>7</v>
      </c>
      <c r="E116" s="15">
        <f t="shared" si="40"/>
        <v>30</v>
      </c>
      <c r="F116" s="15">
        <v>15</v>
      </c>
      <c r="G116" s="112">
        <v>5</v>
      </c>
      <c r="H116" s="128">
        <v>10</v>
      </c>
      <c r="I116" s="76">
        <v>0</v>
      </c>
      <c r="J116" s="65">
        <f t="shared" si="41"/>
        <v>1</v>
      </c>
      <c r="K116" s="59">
        <f t="shared" si="42"/>
        <v>1</v>
      </c>
    </row>
    <row r="117" spans="1:11" ht="13.5">
      <c r="A117" s="168" t="s">
        <v>91</v>
      </c>
      <c r="B117" s="155" t="s">
        <v>246</v>
      </c>
      <c r="C117" s="16">
        <v>6</v>
      </c>
      <c r="D117" s="14" t="s">
        <v>7</v>
      </c>
      <c r="E117" s="15">
        <f t="shared" si="40"/>
        <v>90</v>
      </c>
      <c r="F117" s="15">
        <v>30</v>
      </c>
      <c r="G117" s="112">
        <v>20</v>
      </c>
      <c r="H117" s="128">
        <v>40</v>
      </c>
      <c r="I117" s="76">
        <v>0</v>
      </c>
      <c r="J117" s="65">
        <f t="shared" si="41"/>
        <v>2</v>
      </c>
      <c r="K117" s="59">
        <f t="shared" si="42"/>
        <v>4</v>
      </c>
    </row>
    <row r="118" spans="1:11" ht="13.5">
      <c r="A118" s="168" t="s">
        <v>92</v>
      </c>
      <c r="B118" s="155" t="s">
        <v>247</v>
      </c>
      <c r="C118" s="16">
        <v>4</v>
      </c>
      <c r="D118" s="14" t="s">
        <v>7</v>
      </c>
      <c r="E118" s="15">
        <f t="shared" si="40"/>
        <v>60</v>
      </c>
      <c r="F118" s="15">
        <v>30</v>
      </c>
      <c r="G118" s="112">
        <v>10</v>
      </c>
      <c r="H118" s="128">
        <v>20</v>
      </c>
      <c r="I118" s="76">
        <v>0</v>
      </c>
      <c r="J118" s="65">
        <f t="shared" si="41"/>
        <v>2</v>
      </c>
      <c r="K118" s="59">
        <f t="shared" si="42"/>
        <v>2</v>
      </c>
    </row>
    <row r="119" spans="1:11" ht="13.5">
      <c r="A119" s="168" t="s">
        <v>93</v>
      </c>
      <c r="B119" s="155" t="s">
        <v>248</v>
      </c>
      <c r="C119" s="16">
        <v>1</v>
      </c>
      <c r="D119" s="14" t="s">
        <v>6</v>
      </c>
      <c r="E119" s="15">
        <f>F119+G119+H119+I119</f>
        <v>30</v>
      </c>
      <c r="F119" s="15">
        <v>15</v>
      </c>
      <c r="G119" s="112">
        <v>5</v>
      </c>
      <c r="H119" s="128">
        <v>10</v>
      </c>
      <c r="I119" s="76">
        <v>0</v>
      </c>
      <c r="J119" s="65">
        <f t="shared" si="41"/>
        <v>1</v>
      </c>
      <c r="K119" s="59">
        <f t="shared" si="42"/>
        <v>1</v>
      </c>
    </row>
    <row r="120" spans="1:11" ht="13.5">
      <c r="A120" s="168" t="s">
        <v>94</v>
      </c>
      <c r="B120" s="147" t="s">
        <v>249</v>
      </c>
      <c r="C120" s="131">
        <v>1</v>
      </c>
      <c r="D120" s="113" t="s">
        <v>7</v>
      </c>
      <c r="E120" s="112">
        <f>F120+G120+H120+I120</f>
        <v>15</v>
      </c>
      <c r="F120" s="118">
        <v>0</v>
      </c>
      <c r="G120" s="113">
        <v>5</v>
      </c>
      <c r="H120" s="113">
        <v>10</v>
      </c>
      <c r="I120" s="112">
        <v>0</v>
      </c>
      <c r="J120" s="112">
        <f>ROUNDUP(F120/15,0)</f>
        <v>0</v>
      </c>
      <c r="K120" s="132">
        <f>ROUNDUP((G120+H120+I120)/15,0)</f>
        <v>1</v>
      </c>
    </row>
    <row r="121" spans="1:11" ht="13.5">
      <c r="A121" s="168" t="s">
        <v>95</v>
      </c>
      <c r="B121" s="147" t="s">
        <v>250</v>
      </c>
      <c r="C121" s="131">
        <v>1</v>
      </c>
      <c r="D121" s="113" t="s">
        <v>7</v>
      </c>
      <c r="E121" s="112">
        <f>F121+G121+H121+I121</f>
        <v>15</v>
      </c>
      <c r="F121" s="118">
        <v>0</v>
      </c>
      <c r="G121" s="113">
        <v>5</v>
      </c>
      <c r="H121" s="113">
        <v>10</v>
      </c>
      <c r="I121" s="112">
        <v>0</v>
      </c>
      <c r="J121" s="112">
        <f>ROUNDUP(F121/15,0)</f>
        <v>0</v>
      </c>
      <c r="K121" s="132">
        <f>ROUNDUP((G121+H121+I121)/15,0)</f>
        <v>1</v>
      </c>
    </row>
    <row r="122" spans="1:11" ht="12" customHeight="1">
      <c r="A122" s="165"/>
      <c r="B122" s="157" t="s">
        <v>8</v>
      </c>
      <c r="C122" s="83">
        <f>SUM(C112:C121)</f>
        <v>34</v>
      </c>
      <c r="D122" s="83">
        <v>4</v>
      </c>
      <c r="E122" s="83">
        <f aca="true" t="shared" si="43" ref="E122:K122">SUM(E112:E121)</f>
        <v>540</v>
      </c>
      <c r="F122" s="83">
        <f t="shared" si="43"/>
        <v>210</v>
      </c>
      <c r="G122" s="83">
        <f t="shared" si="43"/>
        <v>110</v>
      </c>
      <c r="H122" s="83">
        <f t="shared" si="43"/>
        <v>220</v>
      </c>
      <c r="I122" s="83">
        <f t="shared" si="43"/>
        <v>0</v>
      </c>
      <c r="J122" s="83">
        <f t="shared" si="43"/>
        <v>14</v>
      </c>
      <c r="K122" s="83">
        <f t="shared" si="43"/>
        <v>22</v>
      </c>
    </row>
    <row r="123" spans="1:11" ht="13.5" customHeight="1">
      <c r="A123" s="165"/>
      <c r="B123" s="150" t="s">
        <v>251</v>
      </c>
      <c r="C123" s="55">
        <f aca="true" t="shared" si="44" ref="C123:I123">C74+C84+C98+C110+C122</f>
        <v>167</v>
      </c>
      <c r="D123" s="48">
        <f t="shared" si="44"/>
        <v>18</v>
      </c>
      <c r="E123" s="48">
        <f t="shared" si="44"/>
        <v>2475</v>
      </c>
      <c r="F123" s="48">
        <f t="shared" si="44"/>
        <v>900</v>
      </c>
      <c r="G123" s="48">
        <f t="shared" si="44"/>
        <v>437</v>
      </c>
      <c r="H123" s="48">
        <f t="shared" si="44"/>
        <v>904</v>
      </c>
      <c r="I123" s="48">
        <f t="shared" si="44"/>
        <v>9</v>
      </c>
      <c r="J123" s="78"/>
      <c r="K123" s="78"/>
    </row>
    <row r="124" spans="1:11" ht="15.75" customHeight="1">
      <c r="A124" s="165"/>
      <c r="B124" s="151" t="s">
        <v>195</v>
      </c>
      <c r="C124" s="79"/>
      <c r="D124" s="33"/>
      <c r="E124" s="49"/>
      <c r="F124" s="50">
        <f>(F123/E123)*100</f>
        <v>36.36363636363637</v>
      </c>
      <c r="G124" s="50">
        <f>(G123/E123)*100</f>
        <v>17.656565656565657</v>
      </c>
      <c r="H124" s="50">
        <f>(H123/E123)*100</f>
        <v>36.525252525252526</v>
      </c>
      <c r="I124" s="50">
        <f>(I123/E123)*100</f>
        <v>0.36363636363636365</v>
      </c>
      <c r="J124" s="80"/>
      <c r="K124" s="81"/>
    </row>
    <row r="125" spans="1:11" ht="45" customHeight="1">
      <c r="A125" s="165"/>
      <c r="B125" s="84"/>
      <c r="C125" s="85"/>
      <c r="D125" s="86"/>
      <c r="E125" s="87"/>
      <c r="F125" s="88"/>
      <c r="G125" s="88"/>
      <c r="H125" s="88"/>
      <c r="I125" s="88"/>
      <c r="J125" s="89"/>
      <c r="K125" s="90"/>
    </row>
    <row r="126" spans="1:11" ht="58.5">
      <c r="A126" s="165"/>
      <c r="B126" s="158" t="s">
        <v>132</v>
      </c>
      <c r="C126" s="91" t="s">
        <v>0</v>
      </c>
      <c r="D126" s="92" t="s">
        <v>133</v>
      </c>
      <c r="E126" s="92" t="s">
        <v>134</v>
      </c>
      <c r="F126" s="93" t="s">
        <v>135</v>
      </c>
      <c r="G126" s="95" t="s">
        <v>136</v>
      </c>
      <c r="H126" s="94" t="s">
        <v>137</v>
      </c>
      <c r="I126" s="92" t="s">
        <v>138</v>
      </c>
      <c r="J126" s="93" t="s">
        <v>139</v>
      </c>
      <c r="K126" s="93" t="s">
        <v>140</v>
      </c>
    </row>
    <row r="127" spans="1:22" ht="12.75">
      <c r="A127" s="165"/>
      <c r="B127" s="174" t="s">
        <v>252</v>
      </c>
      <c r="C127" s="175"/>
      <c r="D127" s="175"/>
      <c r="E127" s="175"/>
      <c r="F127" s="175"/>
      <c r="G127" s="175"/>
      <c r="H127" s="175"/>
      <c r="I127" s="175"/>
      <c r="J127" s="175"/>
      <c r="K127" s="176"/>
      <c r="V127" s="75" t="s">
        <v>9</v>
      </c>
    </row>
    <row r="128" spans="1:17" ht="13.5">
      <c r="A128" s="168" t="s">
        <v>96</v>
      </c>
      <c r="B128" s="155" t="s">
        <v>253</v>
      </c>
      <c r="C128" s="16">
        <v>3</v>
      </c>
      <c r="D128" s="14" t="s">
        <v>6</v>
      </c>
      <c r="E128" s="15">
        <f>F128+G128+H128+I128</f>
        <v>45</v>
      </c>
      <c r="F128" s="15">
        <v>15</v>
      </c>
      <c r="G128" s="112">
        <v>10</v>
      </c>
      <c r="H128" s="128">
        <v>20</v>
      </c>
      <c r="I128" s="65">
        <v>0</v>
      </c>
      <c r="J128" s="65">
        <f>ROUNDUP(F128/15,0)</f>
        <v>1</v>
      </c>
      <c r="K128" s="59">
        <f>ROUNDUP((G128+H128+I128)/15,0)</f>
        <v>2</v>
      </c>
      <c r="L128" s="59">
        <f aca="true" t="shared" si="45" ref="L128:Q128">ROUNDUP((H128+I128+J128)/15,0)</f>
        <v>2</v>
      </c>
      <c r="M128" s="59">
        <f t="shared" si="45"/>
        <v>1</v>
      </c>
      <c r="N128" s="59">
        <f t="shared" si="45"/>
        <v>1</v>
      </c>
      <c r="O128" s="59">
        <f t="shared" si="45"/>
        <v>1</v>
      </c>
      <c r="P128" s="59">
        <f t="shared" si="45"/>
        <v>1</v>
      </c>
      <c r="Q128" s="59">
        <f t="shared" si="45"/>
        <v>1</v>
      </c>
    </row>
    <row r="129" spans="1:11" ht="13.5">
      <c r="A129" s="168" t="s">
        <v>97</v>
      </c>
      <c r="B129" s="155" t="s">
        <v>254</v>
      </c>
      <c r="C129" s="16">
        <v>14</v>
      </c>
      <c r="D129" s="14" t="s">
        <v>6</v>
      </c>
      <c r="E129" s="15">
        <f aca="true" t="shared" si="46" ref="E129:E135">F129+G129+H129+I129</f>
        <v>210</v>
      </c>
      <c r="F129" s="15">
        <v>75</v>
      </c>
      <c r="G129" s="112">
        <v>45</v>
      </c>
      <c r="H129" s="128">
        <v>90</v>
      </c>
      <c r="I129" s="76">
        <v>0</v>
      </c>
      <c r="J129" s="65">
        <f aca="true" t="shared" si="47" ref="J129:J138">ROUNDUP(F129/15,0)</f>
        <v>5</v>
      </c>
      <c r="K129" s="59">
        <f aca="true" t="shared" si="48" ref="K129:K137">ROUNDUP((G129+H129+I129)/15,0)</f>
        <v>9</v>
      </c>
    </row>
    <row r="130" spans="1:11" ht="13.5">
      <c r="A130" s="168" t="s">
        <v>98</v>
      </c>
      <c r="B130" s="155" t="s">
        <v>255</v>
      </c>
      <c r="C130" s="16">
        <v>5</v>
      </c>
      <c r="D130" s="14" t="s">
        <v>6</v>
      </c>
      <c r="E130" s="15">
        <f t="shared" si="46"/>
        <v>75</v>
      </c>
      <c r="F130" s="15">
        <v>30</v>
      </c>
      <c r="G130" s="112">
        <v>15</v>
      </c>
      <c r="H130" s="128">
        <v>30</v>
      </c>
      <c r="I130" s="76">
        <v>0</v>
      </c>
      <c r="J130" s="65">
        <f t="shared" si="47"/>
        <v>2</v>
      </c>
      <c r="K130" s="59">
        <f t="shared" si="48"/>
        <v>3</v>
      </c>
    </row>
    <row r="131" spans="1:11" ht="13.5">
      <c r="A131" s="168" t="s">
        <v>99</v>
      </c>
      <c r="B131" s="155" t="s">
        <v>256</v>
      </c>
      <c r="C131" s="16">
        <v>3</v>
      </c>
      <c r="D131" s="14" t="s">
        <v>6</v>
      </c>
      <c r="E131" s="15">
        <f>F131+G131+H131+I131</f>
        <v>45</v>
      </c>
      <c r="F131" s="15">
        <v>15</v>
      </c>
      <c r="G131" s="112">
        <v>10</v>
      </c>
      <c r="H131" s="128">
        <v>20</v>
      </c>
      <c r="I131" s="76">
        <v>0</v>
      </c>
      <c r="J131" s="65">
        <f t="shared" si="47"/>
        <v>1</v>
      </c>
      <c r="K131" s="59">
        <f t="shared" si="48"/>
        <v>2</v>
      </c>
    </row>
    <row r="132" spans="1:11" ht="13.5">
      <c r="A132" s="168" t="s">
        <v>127</v>
      </c>
      <c r="B132" s="155" t="s">
        <v>257</v>
      </c>
      <c r="C132" s="16">
        <v>2</v>
      </c>
      <c r="D132" s="14" t="s">
        <v>7</v>
      </c>
      <c r="E132" s="15">
        <f t="shared" si="46"/>
        <v>30</v>
      </c>
      <c r="F132" s="15">
        <v>0</v>
      </c>
      <c r="G132" s="15">
        <v>0</v>
      </c>
      <c r="H132" s="15">
        <v>30</v>
      </c>
      <c r="I132" s="65">
        <v>0</v>
      </c>
      <c r="J132" s="65">
        <f t="shared" si="47"/>
        <v>0</v>
      </c>
      <c r="K132" s="59">
        <f t="shared" si="48"/>
        <v>2</v>
      </c>
    </row>
    <row r="133" spans="1:11" ht="13.5">
      <c r="A133" s="168" t="s">
        <v>100</v>
      </c>
      <c r="B133" s="155" t="s">
        <v>258</v>
      </c>
      <c r="C133" s="16">
        <v>2</v>
      </c>
      <c r="D133" s="14" t="s">
        <v>7</v>
      </c>
      <c r="E133" s="15">
        <f t="shared" si="46"/>
        <v>30</v>
      </c>
      <c r="F133" s="15">
        <v>0</v>
      </c>
      <c r="G133" s="15">
        <v>0</v>
      </c>
      <c r="H133" s="15">
        <v>30</v>
      </c>
      <c r="I133" s="76">
        <v>0</v>
      </c>
      <c r="J133" s="65">
        <f t="shared" si="47"/>
        <v>0</v>
      </c>
      <c r="K133" s="59">
        <f t="shared" si="48"/>
        <v>2</v>
      </c>
    </row>
    <row r="134" spans="1:11" ht="13.5">
      <c r="A134" s="168" t="s">
        <v>101</v>
      </c>
      <c r="B134" s="155" t="s">
        <v>259</v>
      </c>
      <c r="C134" s="16">
        <v>2</v>
      </c>
      <c r="D134" s="14" t="s">
        <v>7</v>
      </c>
      <c r="E134" s="15">
        <f t="shared" si="46"/>
        <v>30</v>
      </c>
      <c r="F134" s="15">
        <v>0</v>
      </c>
      <c r="G134" s="15">
        <v>0</v>
      </c>
      <c r="H134" s="15">
        <v>30</v>
      </c>
      <c r="I134" s="76">
        <v>0</v>
      </c>
      <c r="J134" s="65">
        <f t="shared" si="47"/>
        <v>0</v>
      </c>
      <c r="K134" s="59">
        <f t="shared" si="48"/>
        <v>2</v>
      </c>
    </row>
    <row r="135" spans="1:11" ht="13.5">
      <c r="A135" s="168" t="s">
        <v>102</v>
      </c>
      <c r="B135" s="147" t="s">
        <v>260</v>
      </c>
      <c r="C135" s="131">
        <v>1</v>
      </c>
      <c r="D135" s="113" t="s">
        <v>7</v>
      </c>
      <c r="E135" s="112">
        <f t="shared" si="46"/>
        <v>15</v>
      </c>
      <c r="F135" s="118">
        <v>0</v>
      </c>
      <c r="G135" s="113">
        <v>5</v>
      </c>
      <c r="H135" s="113">
        <v>10</v>
      </c>
      <c r="I135" s="112">
        <v>0</v>
      </c>
      <c r="J135" s="112">
        <f t="shared" si="47"/>
        <v>0</v>
      </c>
      <c r="K135" s="132">
        <f t="shared" si="48"/>
        <v>1</v>
      </c>
    </row>
    <row r="136" spans="1:11" ht="13.5">
      <c r="A136" s="168" t="s">
        <v>103</v>
      </c>
      <c r="B136" s="147" t="s">
        <v>261</v>
      </c>
      <c r="C136" s="131">
        <v>1</v>
      </c>
      <c r="D136" s="113" t="s">
        <v>7</v>
      </c>
      <c r="E136" s="112">
        <f>F136+G136+H136+I136</f>
        <v>15</v>
      </c>
      <c r="F136" s="118">
        <v>0</v>
      </c>
      <c r="G136" s="113">
        <v>5</v>
      </c>
      <c r="H136" s="113">
        <v>10</v>
      </c>
      <c r="I136" s="112">
        <v>0</v>
      </c>
      <c r="J136" s="112">
        <f>ROUNDUP(F136/15,0)</f>
        <v>0</v>
      </c>
      <c r="K136" s="132">
        <f>ROUNDUP((G136+H136+I136)/15,0)</f>
        <v>1</v>
      </c>
    </row>
    <row r="137" spans="1:11" ht="13.5">
      <c r="A137" s="168" t="s">
        <v>104</v>
      </c>
      <c r="B137" s="155" t="s">
        <v>262</v>
      </c>
      <c r="C137" s="16">
        <v>2</v>
      </c>
      <c r="D137" s="14" t="s">
        <v>7</v>
      </c>
      <c r="E137" s="15">
        <v>80</v>
      </c>
      <c r="F137" s="15">
        <v>0</v>
      </c>
      <c r="G137" s="15">
        <v>0</v>
      </c>
      <c r="H137" s="71">
        <v>0</v>
      </c>
      <c r="I137" s="76">
        <v>0</v>
      </c>
      <c r="J137" s="65">
        <f t="shared" si="47"/>
        <v>0</v>
      </c>
      <c r="K137" s="59">
        <f t="shared" si="48"/>
        <v>0</v>
      </c>
    </row>
    <row r="138" spans="1:11" ht="13.5">
      <c r="A138" s="168" t="s">
        <v>105</v>
      </c>
      <c r="B138" s="155" t="s">
        <v>263</v>
      </c>
      <c r="C138" s="16">
        <v>4</v>
      </c>
      <c r="D138" s="14" t="s">
        <v>7</v>
      </c>
      <c r="E138" s="15">
        <v>160</v>
      </c>
      <c r="F138" s="15">
        <v>0</v>
      </c>
      <c r="G138" s="15">
        <v>0</v>
      </c>
      <c r="H138" s="71">
        <v>0</v>
      </c>
      <c r="I138" s="76">
        <v>0</v>
      </c>
      <c r="J138" s="65">
        <f t="shared" si="47"/>
        <v>0</v>
      </c>
      <c r="K138" s="59">
        <f>ROUNDUP((G138+H138+I138)/15,0)</f>
        <v>0</v>
      </c>
    </row>
    <row r="139" spans="1:11" ht="13.5">
      <c r="A139" s="165"/>
      <c r="B139" s="143" t="s">
        <v>8</v>
      </c>
      <c r="C139" s="67">
        <f>SUM(C128:C138)</f>
        <v>39</v>
      </c>
      <c r="D139" s="67">
        <v>4</v>
      </c>
      <c r="E139" s="67">
        <f aca="true" t="shared" si="49" ref="E139:K139">SUM(E128:E138)</f>
        <v>735</v>
      </c>
      <c r="F139" s="67">
        <f t="shared" si="49"/>
        <v>135</v>
      </c>
      <c r="G139" s="67">
        <f t="shared" si="49"/>
        <v>90</v>
      </c>
      <c r="H139" s="67">
        <f t="shared" si="49"/>
        <v>270</v>
      </c>
      <c r="I139" s="67">
        <f t="shared" si="49"/>
        <v>0</v>
      </c>
      <c r="J139" s="67">
        <f t="shared" si="49"/>
        <v>9</v>
      </c>
      <c r="K139" s="67">
        <f t="shared" si="49"/>
        <v>24</v>
      </c>
    </row>
    <row r="140" spans="1:11" ht="12.75">
      <c r="A140" s="165"/>
      <c r="B140" s="174" t="s">
        <v>264</v>
      </c>
      <c r="C140" s="175"/>
      <c r="D140" s="175"/>
      <c r="E140" s="175"/>
      <c r="F140" s="175"/>
      <c r="G140" s="175"/>
      <c r="H140" s="175"/>
      <c r="I140" s="175"/>
      <c r="J140" s="175"/>
      <c r="K140" s="176"/>
    </row>
    <row r="141" spans="1:11" ht="13.5">
      <c r="A141" s="168" t="s">
        <v>106</v>
      </c>
      <c r="B141" s="155" t="s">
        <v>265</v>
      </c>
      <c r="C141" s="16">
        <v>1</v>
      </c>
      <c r="D141" s="14" t="s">
        <v>6</v>
      </c>
      <c r="E141" s="15">
        <f>F141+G141+H141+I141</f>
        <v>30</v>
      </c>
      <c r="F141" s="15">
        <v>30</v>
      </c>
      <c r="G141" s="15">
        <v>0</v>
      </c>
      <c r="H141" s="71">
        <v>0</v>
      </c>
      <c r="I141" s="76">
        <v>0</v>
      </c>
      <c r="J141" s="65">
        <f>ROUNDUP(F141/15,0)</f>
        <v>2</v>
      </c>
      <c r="K141" s="59">
        <f>ROUNDUP((G141+H141+I141)/15,0)</f>
        <v>0</v>
      </c>
    </row>
    <row r="142" spans="1:11" ht="13.5">
      <c r="A142" s="168" t="s">
        <v>107</v>
      </c>
      <c r="B142" s="156" t="s">
        <v>267</v>
      </c>
      <c r="C142" s="112">
        <v>2</v>
      </c>
      <c r="D142" s="113" t="s">
        <v>7</v>
      </c>
      <c r="E142" s="112">
        <f>F142+G142+H142+I142</f>
        <v>30</v>
      </c>
      <c r="F142" s="112">
        <v>15</v>
      </c>
      <c r="G142" s="112">
        <v>5</v>
      </c>
      <c r="H142" s="128">
        <v>10</v>
      </c>
      <c r="I142" s="114">
        <v>0</v>
      </c>
      <c r="J142" s="115">
        <f>ROUNDUP(F142/15,0)</f>
        <v>1</v>
      </c>
      <c r="K142" s="115">
        <f>ROUNDUP((G142+H142+I142)/15,0)</f>
        <v>1</v>
      </c>
    </row>
    <row r="143" spans="1:11" ht="13.5">
      <c r="A143" s="168" t="s">
        <v>128</v>
      </c>
      <c r="B143" s="155" t="s">
        <v>266</v>
      </c>
      <c r="C143" s="16">
        <v>8</v>
      </c>
      <c r="D143" s="14" t="s">
        <v>6</v>
      </c>
      <c r="E143" s="15">
        <v>90</v>
      </c>
      <c r="F143" s="15">
        <v>0</v>
      </c>
      <c r="G143" s="15">
        <v>0</v>
      </c>
      <c r="H143" s="15">
        <v>90</v>
      </c>
      <c r="I143" s="65">
        <v>0</v>
      </c>
      <c r="J143" s="65">
        <f>CEILING(F143/15,0)</f>
        <v>0</v>
      </c>
      <c r="K143" s="59">
        <f>ROUNDUP((G143+H143+I143)/15,0)</f>
        <v>6</v>
      </c>
    </row>
    <row r="144" spans="1:11" ht="13.5">
      <c r="A144" s="168" t="s">
        <v>108</v>
      </c>
      <c r="B144" s="155" t="s">
        <v>268</v>
      </c>
      <c r="C144" s="16">
        <v>5</v>
      </c>
      <c r="D144" s="14" t="s">
        <v>6</v>
      </c>
      <c r="E144" s="15">
        <v>50</v>
      </c>
      <c r="F144" s="15">
        <v>0</v>
      </c>
      <c r="G144" s="15">
        <v>0</v>
      </c>
      <c r="H144" s="15">
        <v>50</v>
      </c>
      <c r="I144" s="76">
        <v>0</v>
      </c>
      <c r="J144" s="65">
        <f aca="true" t="shared" si="50" ref="J144:J150">CEILING(F144/15,0)</f>
        <v>0</v>
      </c>
      <c r="K144" s="59">
        <f aca="true" t="shared" si="51" ref="K144:K150">ROUNDUP((G144+H144+I144)/15,0)</f>
        <v>4</v>
      </c>
    </row>
    <row r="145" spans="1:11" ht="13.5">
      <c r="A145" s="168" t="s">
        <v>109</v>
      </c>
      <c r="B145" s="155" t="s">
        <v>269</v>
      </c>
      <c r="C145" s="16">
        <v>8</v>
      </c>
      <c r="D145" s="14" t="s">
        <v>6</v>
      </c>
      <c r="E145" s="15">
        <v>90</v>
      </c>
      <c r="F145" s="15">
        <v>0</v>
      </c>
      <c r="G145" s="15">
        <v>0</v>
      </c>
      <c r="H145" s="15">
        <v>90</v>
      </c>
      <c r="I145" s="76">
        <v>0</v>
      </c>
      <c r="J145" s="65">
        <f t="shared" si="50"/>
        <v>0</v>
      </c>
      <c r="K145" s="59">
        <f t="shared" si="51"/>
        <v>6</v>
      </c>
    </row>
    <row r="146" spans="1:11" ht="13.5">
      <c r="A146" s="168" t="s">
        <v>110</v>
      </c>
      <c r="B146" s="155" t="s">
        <v>270</v>
      </c>
      <c r="C146" s="16">
        <v>4</v>
      </c>
      <c r="D146" s="14" t="s">
        <v>6</v>
      </c>
      <c r="E146" s="15">
        <v>40</v>
      </c>
      <c r="F146" s="15">
        <v>0</v>
      </c>
      <c r="G146" s="15">
        <v>0</v>
      </c>
      <c r="H146" s="71">
        <v>40</v>
      </c>
      <c r="I146" s="76">
        <v>0</v>
      </c>
      <c r="J146" s="65">
        <f t="shared" si="50"/>
        <v>0</v>
      </c>
      <c r="K146" s="59">
        <f t="shared" si="51"/>
        <v>3</v>
      </c>
    </row>
    <row r="147" spans="1:11" ht="13.5">
      <c r="A147" s="168" t="s">
        <v>111</v>
      </c>
      <c r="B147" s="138" t="s">
        <v>271</v>
      </c>
      <c r="C147" s="16">
        <v>1</v>
      </c>
      <c r="D147" s="14" t="s">
        <v>7</v>
      </c>
      <c r="E147" s="15">
        <f>F147+G147+H147+I147</f>
        <v>15</v>
      </c>
      <c r="F147" s="15">
        <v>0</v>
      </c>
      <c r="G147" s="113">
        <v>5</v>
      </c>
      <c r="H147" s="113">
        <v>10</v>
      </c>
      <c r="I147" s="65">
        <v>0</v>
      </c>
      <c r="J147" s="65">
        <f t="shared" si="50"/>
        <v>0</v>
      </c>
      <c r="K147" s="59">
        <f t="shared" si="51"/>
        <v>1</v>
      </c>
    </row>
    <row r="148" spans="1:11" ht="13.5">
      <c r="A148" s="168" t="s">
        <v>112</v>
      </c>
      <c r="B148" s="138" t="s">
        <v>272</v>
      </c>
      <c r="C148" s="16">
        <v>1</v>
      </c>
      <c r="D148" s="14" t="s">
        <v>7</v>
      </c>
      <c r="E148" s="15">
        <f>F148+G148+H148+I148</f>
        <v>15</v>
      </c>
      <c r="F148" s="15">
        <v>0</v>
      </c>
      <c r="G148" s="113">
        <v>5</v>
      </c>
      <c r="H148" s="113">
        <v>10</v>
      </c>
      <c r="I148" s="65">
        <v>0</v>
      </c>
      <c r="J148" s="65">
        <f t="shared" si="50"/>
        <v>0</v>
      </c>
      <c r="K148" s="59">
        <f t="shared" si="51"/>
        <v>1</v>
      </c>
    </row>
    <row r="149" spans="1:11" ht="13.5">
      <c r="A149" s="168" t="s">
        <v>113</v>
      </c>
      <c r="B149" s="138" t="s">
        <v>277</v>
      </c>
      <c r="C149" s="16">
        <v>2</v>
      </c>
      <c r="D149" s="14" t="s">
        <v>7</v>
      </c>
      <c r="E149" s="15">
        <v>35</v>
      </c>
      <c r="F149" s="15">
        <v>15</v>
      </c>
      <c r="G149" s="113">
        <v>10</v>
      </c>
      <c r="H149" s="113">
        <v>10</v>
      </c>
      <c r="I149" s="76">
        <v>0</v>
      </c>
      <c r="J149" s="65">
        <v>1</v>
      </c>
      <c r="K149" s="59">
        <f t="shared" si="51"/>
        <v>2</v>
      </c>
    </row>
    <row r="150" spans="1:11" ht="13.5">
      <c r="A150" s="168" t="s">
        <v>129</v>
      </c>
      <c r="B150" s="138" t="s">
        <v>278</v>
      </c>
      <c r="C150" s="16">
        <v>1</v>
      </c>
      <c r="D150" s="14" t="s">
        <v>7</v>
      </c>
      <c r="E150" s="15">
        <f>F150+G150+H150+I150</f>
        <v>15</v>
      </c>
      <c r="F150" s="15">
        <v>0</v>
      </c>
      <c r="G150" s="113">
        <v>5</v>
      </c>
      <c r="H150" s="113">
        <v>10</v>
      </c>
      <c r="I150" s="76">
        <v>0</v>
      </c>
      <c r="J150" s="65">
        <f t="shared" si="50"/>
        <v>0</v>
      </c>
      <c r="K150" s="59">
        <f t="shared" si="51"/>
        <v>1</v>
      </c>
    </row>
    <row r="151" spans="1:11" ht="13.5">
      <c r="A151" s="168" t="s">
        <v>114</v>
      </c>
      <c r="B151" s="153"/>
      <c r="C151" s="112"/>
      <c r="D151" s="113"/>
      <c r="E151" s="112"/>
      <c r="F151" s="112"/>
      <c r="G151" s="113"/>
      <c r="H151" s="113"/>
      <c r="I151" s="114"/>
      <c r="J151" s="115"/>
      <c r="K151" s="115"/>
    </row>
    <row r="152" spans="1:11" ht="13.5">
      <c r="A152" s="168" t="s">
        <v>115</v>
      </c>
      <c r="B152" s="153"/>
      <c r="C152" s="112"/>
      <c r="D152" s="113"/>
      <c r="E152" s="112"/>
      <c r="F152" s="112"/>
      <c r="G152" s="113"/>
      <c r="H152" s="113"/>
      <c r="I152" s="114"/>
      <c r="J152" s="115"/>
      <c r="K152" s="115"/>
    </row>
    <row r="153" spans="1:11" ht="13.5">
      <c r="A153" s="165"/>
      <c r="B153" s="143" t="s">
        <v>8</v>
      </c>
      <c r="C153" s="67">
        <f>SUM(C141:C152)</f>
        <v>33</v>
      </c>
      <c r="D153" s="67">
        <v>5</v>
      </c>
      <c r="E153" s="67">
        <f aca="true" t="shared" si="52" ref="E153:K153">SUM(E141:E152)</f>
        <v>410</v>
      </c>
      <c r="F153" s="67">
        <f t="shared" si="52"/>
        <v>60</v>
      </c>
      <c r="G153" s="67">
        <f t="shared" si="52"/>
        <v>30</v>
      </c>
      <c r="H153" s="67">
        <f t="shared" si="52"/>
        <v>320</v>
      </c>
      <c r="I153" s="67">
        <f t="shared" si="52"/>
        <v>0</v>
      </c>
      <c r="J153" s="67">
        <f t="shared" si="52"/>
        <v>4</v>
      </c>
      <c r="K153" s="67">
        <f t="shared" si="52"/>
        <v>25</v>
      </c>
    </row>
    <row r="154" spans="1:11" ht="13.5">
      <c r="A154" s="165"/>
      <c r="B154" s="159" t="s">
        <v>273</v>
      </c>
      <c r="C154" s="31">
        <f aca="true" t="shared" si="53" ref="C154:H154">C139+C153</f>
        <v>72</v>
      </c>
      <c r="D154" s="48">
        <f t="shared" si="53"/>
        <v>9</v>
      </c>
      <c r="E154" s="48">
        <f>E139+E153</f>
        <v>1145</v>
      </c>
      <c r="F154" s="48">
        <f>F139+F153</f>
        <v>195</v>
      </c>
      <c r="G154" s="48">
        <f t="shared" si="53"/>
        <v>120</v>
      </c>
      <c r="H154" s="48">
        <f t="shared" si="53"/>
        <v>590</v>
      </c>
      <c r="I154" s="98">
        <f>SUM(I153,I139)</f>
        <v>0</v>
      </c>
      <c r="J154" s="66"/>
      <c r="K154" s="16"/>
    </row>
    <row r="155" spans="1:11" ht="13.5">
      <c r="A155" s="165"/>
      <c r="B155" s="160" t="s">
        <v>274</v>
      </c>
      <c r="C155" s="69">
        <f aca="true" t="shared" si="54" ref="C155:H155">C19+C36+C48+C60+C74+C84+C98+C110+C122+C139+C153</f>
        <v>363</v>
      </c>
      <c r="D155" s="69">
        <f t="shared" si="54"/>
        <v>41</v>
      </c>
      <c r="E155" s="69">
        <f t="shared" si="54"/>
        <v>5400</v>
      </c>
      <c r="F155" s="69">
        <f t="shared" si="54"/>
        <v>1760</v>
      </c>
      <c r="G155" s="69">
        <f t="shared" si="54"/>
        <v>886</v>
      </c>
      <c r="H155" s="69">
        <f t="shared" si="54"/>
        <v>2200</v>
      </c>
      <c r="I155" s="96">
        <f>SUM(I154,I123,I61)</f>
        <v>9</v>
      </c>
      <c r="J155" s="78"/>
      <c r="K155" s="78"/>
    </row>
    <row r="156" spans="1:11" ht="13.5">
      <c r="A156" s="165"/>
      <c r="B156" s="161" t="s">
        <v>275</v>
      </c>
      <c r="C156" s="70"/>
      <c r="D156" s="68"/>
      <c r="E156" s="49"/>
      <c r="F156" s="50">
        <f>(F155/E155)*100</f>
        <v>32.592592592592595</v>
      </c>
      <c r="G156" s="50">
        <f>(G155/E155)*100</f>
        <v>16.40740740740741</v>
      </c>
      <c r="H156" s="50">
        <f>(H155/E155)*100</f>
        <v>40.74074074074074</v>
      </c>
      <c r="I156" s="82">
        <f>I155/E155*100</f>
        <v>0.16666666666666669</v>
      </c>
      <c r="J156" s="80"/>
      <c r="K156" s="81"/>
    </row>
    <row r="157" spans="1:25" s="101" customFormat="1" ht="42" customHeight="1">
      <c r="A157" s="162"/>
      <c r="B157" s="173" t="s">
        <v>280</v>
      </c>
      <c r="C157" s="173"/>
      <c r="D157" s="173"/>
      <c r="E157" s="173"/>
      <c r="F157" s="173"/>
      <c r="G157" s="173"/>
      <c r="H157" s="173"/>
      <c r="I157" s="173"/>
      <c r="J157" s="173"/>
      <c r="K157" s="173"/>
      <c r="L157" s="102"/>
      <c r="M157" s="102"/>
      <c r="N157" s="102"/>
      <c r="O157" s="102"/>
      <c r="P157" s="102"/>
      <c r="Q157" s="102"/>
      <c r="R157" s="102"/>
      <c r="S157" s="102"/>
      <c r="T157" s="102"/>
      <c r="U157" s="2"/>
      <c r="V157" s="2"/>
      <c r="W157" s="2"/>
      <c r="X157" s="2"/>
      <c r="Y157" s="2"/>
    </row>
    <row r="158" spans="2:11" ht="12.75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</row>
    <row r="159" spans="2:11" ht="64.5" customHeight="1">
      <c r="B159" s="171" t="s">
        <v>276</v>
      </c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3:11" ht="12.75">
      <c r="C160" s="104"/>
      <c r="K160" s="8"/>
    </row>
    <row r="161" spans="2:11" ht="12.75">
      <c r="B161" s="103"/>
      <c r="K161" s="8"/>
    </row>
    <row r="162" ht="12.75">
      <c r="K162" s="8"/>
    </row>
    <row r="163" ht="12.75">
      <c r="K163" s="8"/>
    </row>
    <row r="164" ht="12.75"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  <row r="209" ht="12.75">
      <c r="K209" s="8"/>
    </row>
    <row r="210" ht="12.75">
      <c r="K210" s="8"/>
    </row>
    <row r="211" ht="12.75">
      <c r="K211" s="8"/>
    </row>
    <row r="212" ht="12.75">
      <c r="K212" s="8"/>
    </row>
    <row r="213" ht="12.75">
      <c r="K213" s="8"/>
    </row>
    <row r="214" ht="12.75">
      <c r="K214" s="8"/>
    </row>
    <row r="215" ht="12.75">
      <c r="K215" s="8"/>
    </row>
    <row r="216" ht="12.75">
      <c r="K216" s="8"/>
    </row>
    <row r="217" ht="12.75">
      <c r="K217" s="8"/>
    </row>
    <row r="218" ht="12.75">
      <c r="K218" s="8"/>
    </row>
    <row r="219" ht="12.75">
      <c r="K219" s="8"/>
    </row>
    <row r="220" ht="12.75">
      <c r="K220" s="8"/>
    </row>
    <row r="221" ht="12.75">
      <c r="K221" s="8"/>
    </row>
    <row r="222" ht="12.75">
      <c r="K222" s="8"/>
    </row>
    <row r="223" ht="12.75">
      <c r="K223" s="8"/>
    </row>
    <row r="224" ht="12.75">
      <c r="K224" s="8"/>
    </row>
    <row r="225" ht="12.75">
      <c r="K225" s="8"/>
    </row>
    <row r="226" ht="12.75">
      <c r="K226" s="8"/>
    </row>
    <row r="227" ht="12.75">
      <c r="K227" s="8"/>
    </row>
    <row r="228" ht="12.75">
      <c r="K228" s="8"/>
    </row>
    <row r="229" ht="12.75">
      <c r="K229" s="8"/>
    </row>
    <row r="230" ht="12.75">
      <c r="K230" s="8"/>
    </row>
    <row r="231" ht="12.75">
      <c r="K231" s="8"/>
    </row>
    <row r="232" ht="12.75">
      <c r="K232" s="8"/>
    </row>
    <row r="233" ht="12.75">
      <c r="K233" s="8"/>
    </row>
    <row r="234" ht="12.75">
      <c r="K234" s="8"/>
    </row>
    <row r="235" ht="12.75">
      <c r="K235" s="8"/>
    </row>
    <row r="236" ht="12.75">
      <c r="K236" s="8"/>
    </row>
    <row r="237" ht="12.75">
      <c r="K237" s="8"/>
    </row>
    <row r="238" ht="12.75">
      <c r="K238" s="8"/>
    </row>
    <row r="239" ht="12.75">
      <c r="K239" s="8"/>
    </row>
    <row r="240" ht="12.75">
      <c r="K240" s="8"/>
    </row>
    <row r="241" ht="12.75">
      <c r="K241" s="8"/>
    </row>
    <row r="242" ht="12.75">
      <c r="K242" s="8"/>
    </row>
    <row r="243" ht="12.75">
      <c r="K243" s="8"/>
    </row>
    <row r="244" ht="12.75">
      <c r="K244" s="8"/>
    </row>
    <row r="245" ht="12.75">
      <c r="K245" s="8"/>
    </row>
    <row r="246" ht="12.75">
      <c r="K246" s="8"/>
    </row>
    <row r="247" ht="12.75">
      <c r="K247" s="8"/>
    </row>
    <row r="248" ht="12.75">
      <c r="K248" s="8"/>
    </row>
    <row r="249" ht="12.75">
      <c r="K249" s="8"/>
    </row>
    <row r="250" ht="12.75">
      <c r="K250" s="8"/>
    </row>
    <row r="251" ht="12.75">
      <c r="K251" s="8"/>
    </row>
    <row r="252" ht="12.75">
      <c r="K252" s="8"/>
    </row>
    <row r="253" ht="12.75">
      <c r="K253" s="8"/>
    </row>
    <row r="254" ht="12.75">
      <c r="K254" s="8"/>
    </row>
    <row r="255" ht="12.75">
      <c r="K255" s="8"/>
    </row>
    <row r="256" ht="12.75">
      <c r="K256" s="8"/>
    </row>
    <row r="257" ht="12.75">
      <c r="K257" s="8"/>
    </row>
    <row r="258" ht="12.75">
      <c r="K258" s="8"/>
    </row>
    <row r="259" ht="12.75">
      <c r="K259" s="8"/>
    </row>
    <row r="260" ht="12.75">
      <c r="K260" s="8"/>
    </row>
    <row r="261" ht="12.75">
      <c r="K261" s="8"/>
    </row>
    <row r="262" ht="12.75">
      <c r="K262" s="8"/>
    </row>
    <row r="263" ht="12.75">
      <c r="K263" s="8"/>
    </row>
    <row r="264" ht="12.75">
      <c r="K264" s="8"/>
    </row>
    <row r="265" ht="12.75">
      <c r="K265" s="8"/>
    </row>
    <row r="266" ht="12.75">
      <c r="K266" s="8"/>
    </row>
    <row r="267" ht="12.75">
      <c r="K267" s="8"/>
    </row>
    <row r="268" ht="12.75">
      <c r="K268" s="8"/>
    </row>
    <row r="269" ht="12.75">
      <c r="K269" s="8"/>
    </row>
    <row r="270" ht="12.75">
      <c r="K270" s="8"/>
    </row>
    <row r="271" ht="12.75">
      <c r="K271" s="8"/>
    </row>
    <row r="272" ht="12.75">
      <c r="K272" s="8"/>
    </row>
    <row r="273" ht="12.75">
      <c r="K273" s="8"/>
    </row>
    <row r="274" ht="12.75">
      <c r="K274" s="8"/>
    </row>
    <row r="275" ht="12.75">
      <c r="K275" s="8"/>
    </row>
    <row r="276" ht="12.75">
      <c r="K276" s="8"/>
    </row>
    <row r="277" ht="12.75">
      <c r="K277" s="8"/>
    </row>
    <row r="278" ht="12.75">
      <c r="K278" s="8"/>
    </row>
    <row r="279" ht="12.75">
      <c r="K279" s="8"/>
    </row>
  </sheetData>
  <sheetProtection selectLockedCells="1" selectUnlockedCells="1"/>
  <mergeCells count="15">
    <mergeCell ref="B3:K3"/>
    <mergeCell ref="B5:K5"/>
    <mergeCell ref="B20:K20"/>
    <mergeCell ref="B1:K1"/>
    <mergeCell ref="B64:K64"/>
    <mergeCell ref="B99:K99"/>
    <mergeCell ref="B2:K2"/>
    <mergeCell ref="B75:K75"/>
    <mergeCell ref="B85:K85"/>
    <mergeCell ref="B158:K158"/>
    <mergeCell ref="B159:K159"/>
    <mergeCell ref="B157:K157"/>
    <mergeCell ref="B111:K111"/>
    <mergeCell ref="B127:K127"/>
    <mergeCell ref="B140:K140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</cp:lastModifiedBy>
  <cp:lastPrinted>2019-09-13T08:40:51Z</cp:lastPrinted>
  <dcterms:created xsi:type="dcterms:W3CDTF">2013-01-21T11:52:24Z</dcterms:created>
  <dcterms:modified xsi:type="dcterms:W3CDTF">2020-05-13T08:33:53Z</dcterms:modified>
  <cp:category/>
  <cp:version/>
  <cp:contentType/>
  <cp:contentStatus/>
</cp:coreProperties>
</file>