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emestr I-IV" sheetId="1" r:id="rId1"/>
    <sheet name="Blok A, B,C" sheetId="2" r:id="rId2"/>
  </sheets>
  <definedNames/>
  <calcPr fullCalcOnLoad="1"/>
</workbook>
</file>

<file path=xl/sharedStrings.xml><?xml version="1.0" encoding="utf-8"?>
<sst xmlns="http://schemas.openxmlformats.org/spreadsheetml/2006/main" count="137" uniqueCount="73">
  <si>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</si>
  <si>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</si>
  <si>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</si>
  <si>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</si>
  <si>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</si>
  <si>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</si>
  <si>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</si>
  <si>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</si>
  <si>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</si>
  <si>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</si>
  <si>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</si>
  <si>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</si>
  <si>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</si>
  <si>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</si>
  <si>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</si>
  <si>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</si>
  <si>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z</t>
  </si>
  <si>
    <t>e</t>
  </si>
  <si>
    <t>SEMESTR IV</t>
  </si>
  <si>
    <t>Ogółem godzin w semestrach 1-4</t>
  </si>
  <si>
    <t>Liczba zjazdów</t>
  </si>
  <si>
    <t>Język obcy</t>
  </si>
  <si>
    <t>Prognozowanie i symulacja w przedsiębiorstwie</t>
  </si>
  <si>
    <t>Systemy wspomagania decyzji i zarządzania wiedzą</t>
  </si>
  <si>
    <t>Zarządzanie i komputerowe wspomaganie eksploatacji zakładów przemysłu spożywczego</t>
  </si>
  <si>
    <t>Ogrzewnictwo, wentylacja i klimatyzacja</t>
  </si>
  <si>
    <t>Analiza instrumentalna żywności</t>
  </si>
  <si>
    <t>Normalizacja w przemyśle spożywczym</t>
  </si>
  <si>
    <t>Bezpieczeństwo i ochrona żywności</t>
  </si>
  <si>
    <t>Ekstruzja surowców roślinnych</t>
  </si>
  <si>
    <t>Inżynieria przemysłu cukierniczego</t>
  </si>
  <si>
    <t>Inżynieria gastronomiczna</t>
  </si>
  <si>
    <t>Narzędzia analizy finansowej dla przedsiębiorstw</t>
  </si>
  <si>
    <t>Logistyka i transport żywności</t>
  </si>
  <si>
    <t>Język obcy 1</t>
  </si>
  <si>
    <t>Organizacja systemów produkcyjnych 1</t>
  </si>
  <si>
    <t>Organizacja systemów produkcyjnych 2</t>
  </si>
  <si>
    <t>Zarządzanie projektem i innowacjami 1</t>
  </si>
  <si>
    <t>Zarządzanie projektem i innowacjami 2</t>
  </si>
  <si>
    <t>Seminarium dyplomowe 1</t>
  </si>
  <si>
    <t>Seminarium dyplomowe 2</t>
  </si>
  <si>
    <t>Zarządzanie produkcją żywności mrożonej</t>
  </si>
  <si>
    <t>Fakultet do wyboru - blok A</t>
  </si>
  <si>
    <t>Przedmiot  do wyboru blok B</t>
  </si>
  <si>
    <t>Przedmiot do wyboru - blok C</t>
  </si>
  <si>
    <t>Praca dyplomowa i egzamin dyplomowy</t>
  </si>
  <si>
    <t>Analityka przemysłowa</t>
  </si>
  <si>
    <t>Analiza i zarządzanie ryzykiem</t>
  </si>
  <si>
    <t>Pozyskiwanie dotacji na działalność gospodarczą</t>
  </si>
  <si>
    <t>Współczesne  koncepcje  i techniki  zarządzania  przedsiębiorstwem</t>
  </si>
  <si>
    <t>Zarządzanie w gospodarce wodno-ściekowej</t>
  </si>
  <si>
    <t>Wewnętrzny audytor systemów zarządzania jakością</t>
  </si>
  <si>
    <t>Komputerowe wspomaganie projektowania</t>
  </si>
  <si>
    <t>Menadżer a etyka</t>
  </si>
  <si>
    <t>Analiza danych w oprogramowaniu SAS</t>
  </si>
  <si>
    <t>Biznesplan</t>
  </si>
  <si>
    <t>Produkcja żywności wygodnej</t>
  </si>
  <si>
    <t>Zarządzanie przedsiębiorstwem w praktyce - symulacyjne gry menedżerskie</t>
  </si>
  <si>
    <t>Systemy doboru maszyn  i technologii  w produkcji rolniczej</t>
  </si>
  <si>
    <t>Projekty unijne i zarządzanie</t>
  </si>
  <si>
    <t>Metody i techniki zarządzania jakością</t>
  </si>
  <si>
    <t>Zarządzanie jakością w technologiach produkcji rolno - spożywczej</t>
  </si>
  <si>
    <t>Agrotechniczne i prawne podstawy nabywania i stosowania środków ochrony roślin</t>
  </si>
  <si>
    <t>SEMESTR I - Blok A</t>
  </si>
  <si>
    <t>SEMESTR III - Blok B</t>
  </si>
  <si>
    <t>SEMESTR IV - Blok C</t>
  </si>
  <si>
    <t>Wychowanie fizyczne</t>
  </si>
  <si>
    <t>Przedmiot ogólnouczelniany</t>
  </si>
  <si>
    <t>Kierunek zarządzanie i inżynieria produkcji, specjalność zarządzanie i inżynieria przetwórstwa spożywczego.  Studia niestacjonarne drugiego stopnia.
Zatwierdzony uchwałą Rady Wydziału dn., 17.04.2015 r. Obowiązuje I rok studiów od roku akademickiego 2015/2016</t>
  </si>
  <si>
    <t>Przedmiot humanistyczny lub społeczny 1: Ochrona własności przemysłowej</t>
  </si>
  <si>
    <t>Przedmiot humanistyczny lub społeczny 2: Zarządzanie strategiczne</t>
  </si>
  <si>
    <t>Przedmiot humanistyczny lub społeczny 3: Zintegrowane systemy zarządzania</t>
  </si>
  <si>
    <t>Kierunek zarządzanie i inżynieria produkcji, specjalność zarządzanie i inżynieria przetwórstwa spożywczego. Studia niestacjonarne drugiego stopnia.
Zatwierdzony uchwałą Rady Wydziału dn., 17.04.2015 r. Obowiązuje I rok studiów od roku akademickiego 2015/2016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</si>
</sst>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57"/>
      <name val="Arial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 CE"/>
      <family val="2"/>
    </font>
    <font>
      <b/>
      <sz val="14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1" fontId="6" fillId="0" borderId="10" xfId="52" applyNumberFormat="1" applyFont="1" applyFill="1" applyBorder="1" applyAlignment="1">
      <alignment horizontal="center" vertical="center"/>
      <protection/>
    </xf>
    <xf numFmtId="1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7" fillId="0" borderId="10" xfId="52" applyNumberFormat="1" applyFont="1" applyFill="1" applyBorder="1" applyAlignment="1">
      <alignment horizontal="center" vertical="center"/>
      <protection/>
    </xf>
    <xf numFmtId="1" fontId="15" fillId="0" borderId="10" xfId="52" applyNumberFormat="1" applyFont="1" applyFill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0" fontId="21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1" fontId="23" fillId="0" borderId="0" xfId="52" applyNumberFormat="1" applyFont="1" applyFill="1" applyBorder="1" applyAlignment="1">
      <alignment horizontal="center"/>
      <protection/>
    </xf>
    <xf numFmtId="1" fontId="20" fillId="0" borderId="0" xfId="52" applyNumberFormat="1" applyFont="1" applyFill="1" applyBorder="1" applyAlignment="1">
      <alignment horizontal="center"/>
      <protection/>
    </xf>
    <xf numFmtId="1" fontId="24" fillId="0" borderId="0" xfId="52" applyNumberFormat="1" applyFont="1" applyFill="1" applyBorder="1" applyAlignment="1">
      <alignment horizontal="center"/>
      <protection/>
    </xf>
    <xf numFmtId="9" fontId="25" fillId="0" borderId="0" xfId="52" applyNumberFormat="1" applyFont="1" applyFill="1" applyBorder="1" applyAlignment="1">
      <alignment horizontal="center"/>
      <protection/>
    </xf>
    <xf numFmtId="1" fontId="25" fillId="0" borderId="0" xfId="52" applyNumberFormat="1" applyFont="1" applyFill="1" applyBorder="1" applyAlignment="1">
      <alignment horizontal="center"/>
      <protection/>
    </xf>
    <xf numFmtId="165" fontId="23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0" fontId="6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/>
    </xf>
    <xf numFmtId="1" fontId="19" fillId="0" borderId="11" xfId="52" applyNumberFormat="1" applyFont="1" applyFill="1" applyBorder="1" applyAlignment="1">
      <alignment horizontal="center" vertical="center"/>
      <protection/>
    </xf>
    <xf numFmtId="1" fontId="11" fillId="0" borderId="12" xfId="52" applyNumberFormat="1" applyFont="1" applyFill="1" applyBorder="1" applyAlignment="1">
      <alignment horizontal="center"/>
      <protection/>
    </xf>
    <xf numFmtId="1" fontId="7" fillId="0" borderId="13" xfId="0" applyNumberFormat="1" applyFont="1" applyFill="1" applyBorder="1" applyAlignment="1">
      <alignment horizontal="center"/>
    </xf>
    <xf numFmtId="1" fontId="8" fillId="0" borderId="0" xfId="52" applyNumberFormat="1" applyFont="1" applyFill="1">
      <alignment/>
      <protection/>
    </xf>
    <xf numFmtId="0" fontId="6" fillId="0" borderId="14" xfId="52" applyFont="1" applyFill="1" applyBorder="1" applyAlignment="1">
      <alignment horizontal="center" vertical="center"/>
      <protection/>
    </xf>
    <xf numFmtId="1" fontId="6" fillId="0" borderId="14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vertical="center"/>
      <protection/>
    </xf>
    <xf numFmtId="1" fontId="7" fillId="0" borderId="16" xfId="52" applyNumberFormat="1" applyFont="1" applyFill="1" applyBorder="1" applyAlignment="1">
      <alignment horizontal="center" vertical="center"/>
      <protection/>
    </xf>
    <xf numFmtId="1" fontId="6" fillId="0" borderId="12" xfId="52" applyNumberFormat="1" applyFont="1" applyFill="1" applyBorder="1" applyAlignment="1">
      <alignment horizontal="center" vertical="center"/>
      <protection/>
    </xf>
    <xf numFmtId="1" fontId="6" fillId="0" borderId="15" xfId="52" applyNumberFormat="1" applyFont="1" applyFill="1" applyBorder="1" applyAlignment="1">
      <alignment horizontal="center" vertical="center"/>
      <protection/>
    </xf>
    <xf numFmtId="1" fontId="7" fillId="0" borderId="15" xfId="52" applyNumberFormat="1" applyFont="1" applyFill="1" applyBorder="1" applyAlignment="1">
      <alignment horizontal="center" vertical="center"/>
      <protection/>
    </xf>
    <xf numFmtId="1" fontId="11" fillId="0" borderId="17" xfId="52" applyNumberFormat="1" applyFont="1" applyFill="1" applyBorder="1" applyAlignment="1">
      <alignment horizontal="center"/>
      <protection/>
    </xf>
    <xf numFmtId="1" fontId="8" fillId="0" borderId="18" xfId="52" applyNumberFormat="1" applyFont="1" applyFill="1" applyBorder="1" applyAlignment="1">
      <alignment vertical="center"/>
      <protection/>
    </xf>
    <xf numFmtId="0" fontId="9" fillId="0" borderId="15" xfId="52" applyFont="1" applyFill="1" applyBorder="1" applyAlignment="1">
      <alignment vertical="center"/>
      <protection/>
    </xf>
    <xf numFmtId="1" fontId="18" fillId="0" borderId="15" xfId="52" applyNumberFormat="1" applyFont="1" applyFill="1" applyBorder="1" applyAlignment="1">
      <alignment horizontal="left" vertical="center"/>
      <protection/>
    </xf>
    <xf numFmtId="1" fontId="11" fillId="0" borderId="12" xfId="52" applyNumberFormat="1" applyFont="1" applyFill="1" applyBorder="1" applyAlignment="1">
      <alignment horizontal="center" wrapText="1"/>
      <protection/>
    </xf>
    <xf numFmtId="0" fontId="4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ill="1">
      <alignment/>
      <protection/>
    </xf>
    <xf numFmtId="0" fontId="0" fillId="0" borderId="0" xfId="52" applyFill="1" applyAlignment="1">
      <alignment horizontal="center"/>
      <protection/>
    </xf>
    <xf numFmtId="0" fontId="3" fillId="0" borderId="0" xfId="52" applyFont="1" applyFill="1" applyAlignment="1">
      <alignment horizontal="left"/>
      <protection/>
    </xf>
    <xf numFmtId="1" fontId="0" fillId="0" borderId="0" xfId="52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11" fillId="0" borderId="19" xfId="52" applyFont="1" applyFill="1" applyBorder="1" applyAlignment="1">
      <alignment horizontal="center" vertical="center"/>
      <protection/>
    </xf>
    <xf numFmtId="1" fontId="11" fillId="0" borderId="19" xfId="52" applyNumberFormat="1" applyFont="1" applyFill="1" applyBorder="1" applyAlignment="1">
      <alignment horizontal="center" vertical="center" wrapText="1"/>
      <protection/>
    </xf>
    <xf numFmtId="164" fontId="11" fillId="0" borderId="19" xfId="64" applyFont="1" applyFill="1" applyBorder="1" applyAlignment="1" applyProtection="1">
      <alignment horizontal="center" vertical="center" textRotation="90" wrapText="1"/>
      <protection/>
    </xf>
    <xf numFmtId="164" fontId="11" fillId="0" borderId="19" xfId="64" applyFont="1" applyFill="1" applyBorder="1" applyAlignment="1" applyProtection="1">
      <alignment horizontal="center" vertical="center" textRotation="90"/>
      <protection/>
    </xf>
    <xf numFmtId="49" fontId="11" fillId="0" borderId="19" xfId="6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54" applyFont="1" applyFill="1" applyBorder="1" applyAlignment="1">
      <alignment horizontal="center" vertical="center"/>
      <protection/>
    </xf>
    <xf numFmtId="0" fontId="28" fillId="0" borderId="20" xfId="54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0" fontId="28" fillId="0" borderId="16" xfId="54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wrapText="1"/>
    </xf>
    <xf numFmtId="0" fontId="13" fillId="0" borderId="15" xfId="52" applyFont="1" applyFill="1" applyBorder="1" applyAlignment="1">
      <alignment horizontal="right" vertical="center"/>
      <protection/>
    </xf>
    <xf numFmtId="1" fontId="11" fillId="0" borderId="21" xfId="52" applyNumberFormat="1" applyFont="1" applyFill="1" applyBorder="1" applyAlignment="1">
      <alignment horizontal="center" vertical="center"/>
      <protection/>
    </xf>
    <xf numFmtId="0" fontId="12" fillId="0" borderId="22" xfId="52" applyFont="1" applyFill="1" applyBorder="1" applyAlignment="1">
      <alignment horizontal="center" vertical="center"/>
      <protection/>
    </xf>
    <xf numFmtId="1" fontId="12" fillId="0" borderId="15" xfId="52" applyNumberFormat="1" applyFont="1" applyFill="1" applyBorder="1" applyAlignment="1">
      <alignment horizontal="center" vertical="center"/>
      <protection/>
    </xf>
    <xf numFmtId="1" fontId="12" fillId="0" borderId="11" xfId="52" applyNumberFormat="1" applyFont="1" applyFill="1" applyBorder="1" applyAlignment="1">
      <alignment horizontal="center" vertical="center"/>
      <protection/>
    </xf>
    <xf numFmtId="1" fontId="12" fillId="0" borderId="10" xfId="52" applyNumberFormat="1" applyFont="1" applyFill="1" applyBorder="1" applyAlignment="1">
      <alignment horizontal="center" vertic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5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right" vertical="center"/>
      <protection/>
    </xf>
    <xf numFmtId="1" fontId="11" fillId="0" borderId="11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1" fontId="6" fillId="0" borderId="11" xfId="52" applyNumberFormat="1" applyFont="1" applyFill="1" applyBorder="1" applyAlignment="1">
      <alignment horizontal="center" vertical="center"/>
      <protection/>
    </xf>
    <xf numFmtId="0" fontId="62" fillId="0" borderId="15" xfId="0" applyFont="1" applyFill="1" applyBorder="1" applyAlignment="1">
      <alignment/>
    </xf>
    <xf numFmtId="1" fontId="12" fillId="0" borderId="16" xfId="52" applyNumberFormat="1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vertical="center"/>
      <protection/>
    </xf>
    <xf numFmtId="1" fontId="10" fillId="0" borderId="1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Border="1" applyAlignment="1">
      <alignment/>
      <protection/>
    </xf>
    <xf numFmtId="0" fontId="11" fillId="0" borderId="25" xfId="52" applyFont="1" applyFill="1" applyBorder="1" applyAlignment="1">
      <alignment horizontal="center" vertical="center"/>
      <protection/>
    </xf>
    <xf numFmtId="1" fontId="11" fillId="0" borderId="25" xfId="52" applyNumberFormat="1" applyFont="1" applyFill="1" applyBorder="1" applyAlignment="1">
      <alignment horizontal="center" vertical="center" wrapText="1"/>
      <protection/>
    </xf>
    <xf numFmtId="164" fontId="11" fillId="0" borderId="25" xfId="64" applyFont="1" applyFill="1" applyBorder="1" applyAlignment="1" applyProtection="1">
      <alignment horizontal="center" vertical="center" textRotation="90" wrapText="1"/>
      <protection/>
    </xf>
    <xf numFmtId="164" fontId="11" fillId="0" borderId="25" xfId="64" applyFont="1" applyFill="1" applyBorder="1" applyAlignment="1" applyProtection="1">
      <alignment horizontal="center" vertical="center" textRotation="90"/>
      <protection/>
    </xf>
    <xf numFmtId="49" fontId="11" fillId="0" borderId="25" xfId="64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5" xfId="52" applyFont="1" applyFill="1" applyBorder="1" applyAlignment="1">
      <alignment vertical="center"/>
      <protection/>
    </xf>
    <xf numFmtId="0" fontId="5" fillId="0" borderId="18" xfId="52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vertical="center" wrapText="1"/>
    </xf>
    <xf numFmtId="1" fontId="7" fillId="0" borderId="18" xfId="0" applyNumberFormat="1" applyFont="1" applyFill="1" applyBorder="1" applyAlignment="1">
      <alignment horizontal="center" vertical="center"/>
    </xf>
    <xf numFmtId="0" fontId="7" fillId="0" borderId="15" xfId="52" applyFont="1" applyFill="1" applyBorder="1" applyAlignment="1">
      <alignment horizontal="center" vertical="center"/>
      <protection/>
    </xf>
    <xf numFmtId="0" fontId="28" fillId="0" borderId="15" xfId="54" applyFont="1" applyFill="1" applyBorder="1" applyAlignment="1">
      <alignment horizontal="center" vertical="center"/>
      <protection/>
    </xf>
    <xf numFmtId="0" fontId="63" fillId="33" borderId="15" xfId="0" applyFont="1" applyFill="1" applyBorder="1" applyAlignment="1">
      <alignment vertical="center"/>
    </xf>
    <xf numFmtId="0" fontId="63" fillId="33" borderId="24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1" fontId="7" fillId="0" borderId="24" xfId="52" applyNumberFormat="1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vertical="center" wrapText="1"/>
    </xf>
    <xf numFmtId="1" fontId="7" fillId="0" borderId="15" xfId="0" applyNumberFormat="1" applyFont="1" applyFill="1" applyBorder="1" applyAlignment="1">
      <alignment horizontal="center" vertical="center"/>
    </xf>
    <xf numFmtId="0" fontId="3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5" fillId="0" borderId="0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10" fillId="0" borderId="0" xfId="52" applyFont="1" applyFill="1" applyBorder="1">
      <alignment/>
      <protection/>
    </xf>
    <xf numFmtId="0" fontId="14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/>
    </xf>
    <xf numFmtId="164" fontId="11" fillId="0" borderId="27" xfId="64" applyFont="1" applyFill="1" applyBorder="1" applyAlignment="1" applyProtection="1">
      <alignment horizontal="center" vertical="center" textRotation="90" wrapText="1"/>
      <protection/>
    </xf>
    <xf numFmtId="0" fontId="5" fillId="0" borderId="15" xfId="52" applyFont="1" applyFill="1" applyBorder="1" applyAlignment="1">
      <alignment horizontal="center" vertical="center"/>
      <protection/>
    </xf>
    <xf numFmtId="1" fontId="7" fillId="0" borderId="28" xfId="52" applyNumberFormat="1" applyFont="1" applyFill="1" applyBorder="1" applyAlignment="1">
      <alignment horizontal="center" vertical="center"/>
      <protection/>
    </xf>
    <xf numFmtId="1" fontId="7" fillId="0" borderId="29" xfId="52" applyNumberFormat="1" applyFont="1" applyFill="1" applyBorder="1" applyAlignment="1">
      <alignment horizontal="center" vertical="center"/>
      <protection/>
    </xf>
    <xf numFmtId="1" fontId="7" fillId="0" borderId="30" xfId="52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wrapText="1"/>
    </xf>
    <xf numFmtId="1" fontId="11" fillId="0" borderId="29" xfId="52" applyNumberFormat="1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horizontal="center"/>
      <protection/>
    </xf>
    <xf numFmtId="1" fontId="18" fillId="0" borderId="31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horizontal="right" vertical="center"/>
      <protection/>
    </xf>
    <xf numFmtId="0" fontId="5" fillId="0" borderId="15" xfId="52" applyFont="1" applyFill="1" applyBorder="1" applyAlignment="1">
      <alignment horizontal="right" vertical="center"/>
      <protection/>
    </xf>
    <xf numFmtId="1" fontId="18" fillId="0" borderId="22" xfId="52" applyNumberFormat="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right"/>
      <protection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34" xfId="0" applyNumberFormat="1" applyFont="1" applyFill="1" applyBorder="1" applyAlignment="1">
      <alignment horizontal="right" vertical="center"/>
    </xf>
    <xf numFmtId="1" fontId="7" fillId="0" borderId="35" xfId="0" applyNumberFormat="1" applyFont="1" applyFill="1" applyBorder="1" applyAlignment="1">
      <alignment horizontal="right" vertical="center"/>
    </xf>
    <xf numFmtId="1" fontId="7" fillId="0" borderId="15" xfId="0" applyNumberFormat="1" applyFont="1" applyFill="1" applyBorder="1" applyAlignment="1">
      <alignment horizontal="right" vertical="center"/>
    </xf>
    <xf numFmtId="0" fontId="18" fillId="0" borderId="24" xfId="52" applyFont="1" applyFill="1" applyBorder="1" applyAlignment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Normalny_Arkusz1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120" zoomScaleNormal="120" zoomScalePageLayoutView="0" workbookViewId="0" topLeftCell="A1">
      <selection activeCell="A2" sqref="A2:J2"/>
    </sheetView>
  </sheetViews>
  <sheetFormatPr defaultColWidth="13.00390625" defaultRowHeight="12.75"/>
  <cols>
    <col min="1" max="1" width="46.7109375" style="48" customWidth="1"/>
    <col min="2" max="2" width="5.8515625" style="49" customWidth="1"/>
    <col min="3" max="8" width="5.8515625" style="22" customWidth="1"/>
    <col min="9" max="9" width="4.57421875" style="22" customWidth="1"/>
    <col min="10" max="10" width="4.8515625" style="50" customWidth="1"/>
    <col min="11" max="11" width="13.00390625" style="106" customWidth="1"/>
    <col min="12" max="16384" width="13.00390625" style="46" customWidth="1"/>
  </cols>
  <sheetData>
    <row r="1" spans="1:10" ht="12.75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42" customHeight="1">
      <c r="A2" s="122" t="s">
        <v>68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1" s="6" customFormat="1" ht="71.25" customHeight="1">
      <c r="A3" s="51" t="s">
        <v>0</v>
      </c>
      <c r="B3" s="52" t="s">
        <v>1</v>
      </c>
      <c r="C3" s="53" t="s">
        <v>2</v>
      </c>
      <c r="D3" s="53" t="s">
        <v>3</v>
      </c>
      <c r="E3" s="54" t="s">
        <v>4</v>
      </c>
      <c r="F3" s="55" t="s">
        <v>5</v>
      </c>
      <c r="G3" s="55" t="s">
        <v>6</v>
      </c>
      <c r="H3" s="53" t="s">
        <v>7</v>
      </c>
      <c r="I3" s="53" t="s">
        <v>14</v>
      </c>
      <c r="J3" s="114" t="s">
        <v>15</v>
      </c>
      <c r="K3" s="107"/>
    </row>
    <row r="4" spans="1:11" s="6" customFormat="1" ht="12.75" customHeight="1">
      <c r="A4" s="34" t="s">
        <v>11</v>
      </c>
      <c r="B4" s="124" t="s">
        <v>20</v>
      </c>
      <c r="C4" s="125"/>
      <c r="D4" s="125"/>
      <c r="E4" s="125"/>
      <c r="F4" s="125"/>
      <c r="G4" s="125"/>
      <c r="H4" s="125"/>
      <c r="I4" s="125"/>
      <c r="J4" s="115">
        <v>10</v>
      </c>
      <c r="K4" s="107"/>
    </row>
    <row r="5" spans="1:11" s="6" customFormat="1" ht="12" customHeight="1">
      <c r="A5" s="56" t="s">
        <v>34</v>
      </c>
      <c r="B5" s="30">
        <v>1</v>
      </c>
      <c r="C5" s="32" t="s">
        <v>16</v>
      </c>
      <c r="D5" s="33">
        <f aca="true" t="shared" si="0" ref="D5:D11">SUM(E5:H5)</f>
        <v>7</v>
      </c>
      <c r="E5" s="57"/>
      <c r="F5" s="58"/>
      <c r="G5" s="58">
        <v>7</v>
      </c>
      <c r="H5" s="59"/>
      <c r="I5" s="33">
        <f aca="true" t="shared" si="1" ref="I5:I11">ROUNDUP(E5/$J$4,0)</f>
        <v>0</v>
      </c>
      <c r="J5" s="116">
        <f aca="true" t="shared" si="2" ref="J5:J11">ROUNDUP((F5+G5+H5)/$J$4,0)</f>
        <v>1</v>
      </c>
      <c r="K5" s="107"/>
    </row>
    <row r="6" spans="1:11" s="6" customFormat="1" ht="12" customHeight="1">
      <c r="A6" s="56" t="s">
        <v>42</v>
      </c>
      <c r="B6" s="27">
        <v>2</v>
      </c>
      <c r="C6" s="2" t="s">
        <v>16</v>
      </c>
      <c r="D6" s="3">
        <f t="shared" si="0"/>
        <v>15</v>
      </c>
      <c r="E6" s="60">
        <v>15</v>
      </c>
      <c r="F6" s="61"/>
      <c r="G6" s="61"/>
      <c r="H6" s="62"/>
      <c r="I6" s="33">
        <f t="shared" si="1"/>
        <v>2</v>
      </c>
      <c r="J6" s="116">
        <f t="shared" si="2"/>
        <v>0</v>
      </c>
      <c r="K6" s="107"/>
    </row>
    <row r="7" spans="1:11" s="6" customFormat="1" ht="12" customHeight="1">
      <c r="A7" s="56" t="s">
        <v>22</v>
      </c>
      <c r="B7" s="27">
        <v>2</v>
      </c>
      <c r="C7" s="2" t="s">
        <v>16</v>
      </c>
      <c r="D7" s="3">
        <f t="shared" si="0"/>
        <v>30</v>
      </c>
      <c r="E7" s="60">
        <v>10</v>
      </c>
      <c r="F7" s="61">
        <v>5</v>
      </c>
      <c r="G7" s="61">
        <v>15</v>
      </c>
      <c r="H7" s="62"/>
      <c r="I7" s="33">
        <f t="shared" si="1"/>
        <v>1</v>
      </c>
      <c r="J7" s="116">
        <f t="shared" si="2"/>
        <v>2</v>
      </c>
      <c r="K7" s="107"/>
    </row>
    <row r="8" spans="1:11" s="6" customFormat="1" ht="12" customHeight="1">
      <c r="A8" s="56" t="s">
        <v>23</v>
      </c>
      <c r="B8" s="27">
        <v>4</v>
      </c>
      <c r="C8" s="2" t="s">
        <v>17</v>
      </c>
      <c r="D8" s="3">
        <f t="shared" si="0"/>
        <v>30</v>
      </c>
      <c r="E8" s="60">
        <v>10</v>
      </c>
      <c r="F8" s="61">
        <v>5</v>
      </c>
      <c r="G8" s="61">
        <v>15</v>
      </c>
      <c r="H8" s="62"/>
      <c r="I8" s="33">
        <f t="shared" si="1"/>
        <v>1</v>
      </c>
      <c r="J8" s="116">
        <f t="shared" si="2"/>
        <v>2</v>
      </c>
      <c r="K8" s="107"/>
    </row>
    <row r="9" spans="1:11" s="6" customFormat="1" ht="26.25" customHeight="1">
      <c r="A9" s="63" t="s">
        <v>69</v>
      </c>
      <c r="B9" s="77">
        <v>2</v>
      </c>
      <c r="C9" s="2" t="s">
        <v>16</v>
      </c>
      <c r="D9" s="3">
        <f>SUM(E9:H9)</f>
        <v>15</v>
      </c>
      <c r="E9" s="60">
        <v>5</v>
      </c>
      <c r="F9" s="61"/>
      <c r="G9" s="61">
        <v>10</v>
      </c>
      <c r="H9" s="3"/>
      <c r="I9" s="3">
        <f>ROUNDUP(E9/J$34,0)</f>
        <v>1</v>
      </c>
      <c r="J9" s="117">
        <f>ROUNDUP((F9+G9+H9)/J$34,0)</f>
        <v>2</v>
      </c>
      <c r="K9" s="107"/>
    </row>
    <row r="10" spans="1:11" s="6" customFormat="1" ht="27.75" customHeight="1">
      <c r="A10" s="63" t="s">
        <v>24</v>
      </c>
      <c r="B10" s="77">
        <v>5</v>
      </c>
      <c r="C10" s="2" t="s">
        <v>17</v>
      </c>
      <c r="D10" s="3">
        <f t="shared" si="0"/>
        <v>20</v>
      </c>
      <c r="E10" s="60">
        <v>10</v>
      </c>
      <c r="F10" s="61">
        <v>3</v>
      </c>
      <c r="G10" s="61">
        <v>7</v>
      </c>
      <c r="H10" s="62"/>
      <c r="I10" s="33">
        <f t="shared" si="1"/>
        <v>1</v>
      </c>
      <c r="J10" s="116">
        <f t="shared" si="2"/>
        <v>1</v>
      </c>
      <c r="K10" s="107"/>
    </row>
    <row r="11" spans="1:11" s="6" customFormat="1" ht="12" customHeight="1">
      <c r="A11" s="56" t="s">
        <v>35</v>
      </c>
      <c r="B11" s="27">
        <v>3</v>
      </c>
      <c r="C11" s="2" t="s">
        <v>16</v>
      </c>
      <c r="D11" s="3">
        <f t="shared" si="0"/>
        <v>25</v>
      </c>
      <c r="E11" s="60">
        <v>10</v>
      </c>
      <c r="F11" s="61">
        <v>5</v>
      </c>
      <c r="G11" s="61">
        <v>10</v>
      </c>
      <c r="H11" s="62"/>
      <c r="I11" s="33">
        <f t="shared" si="1"/>
        <v>1</v>
      </c>
      <c r="J11" s="116">
        <f t="shared" si="2"/>
        <v>2</v>
      </c>
      <c r="K11" s="107"/>
    </row>
    <row r="12" spans="1:11" s="7" customFormat="1" ht="12" customHeight="1">
      <c r="A12" s="64" t="s">
        <v>8</v>
      </c>
      <c r="B12" s="65">
        <f>SUM(B5:B11)</f>
        <v>19</v>
      </c>
      <c r="C12" s="66">
        <f>COUNTIF(C5:C11,"e")</f>
        <v>2</v>
      </c>
      <c r="D12" s="67">
        <f aca="true" t="shared" si="3" ref="D12:J12">SUM(D5:D11)</f>
        <v>142</v>
      </c>
      <c r="E12" s="67">
        <f t="shared" si="3"/>
        <v>60</v>
      </c>
      <c r="F12" s="67">
        <f t="shared" si="3"/>
        <v>18</v>
      </c>
      <c r="G12" s="67">
        <f t="shared" si="3"/>
        <v>64</v>
      </c>
      <c r="H12" s="68">
        <f t="shared" si="3"/>
        <v>0</v>
      </c>
      <c r="I12" s="69">
        <f t="shared" si="3"/>
        <v>7</v>
      </c>
      <c r="J12" s="117">
        <f t="shared" si="3"/>
        <v>10</v>
      </c>
      <c r="K12" s="108"/>
    </row>
    <row r="13" spans="1:11" s="7" customFormat="1" ht="12" customHeight="1">
      <c r="A13" s="41" t="s">
        <v>12</v>
      </c>
      <c r="B13" s="124" t="s">
        <v>20</v>
      </c>
      <c r="C13" s="125"/>
      <c r="D13" s="125"/>
      <c r="E13" s="125"/>
      <c r="F13" s="125"/>
      <c r="G13" s="125"/>
      <c r="H13" s="125"/>
      <c r="I13" s="125"/>
      <c r="J13" s="115">
        <v>10</v>
      </c>
      <c r="K13" s="108"/>
    </row>
    <row r="14" spans="1:11" s="7" customFormat="1" ht="12" customHeight="1">
      <c r="A14" s="56" t="s">
        <v>21</v>
      </c>
      <c r="B14" s="27">
        <v>1</v>
      </c>
      <c r="C14" s="25" t="s">
        <v>17</v>
      </c>
      <c r="D14" s="3">
        <f aca="true" t="shared" si="4" ref="D14:D20">SUM(E14:H14)</f>
        <v>8</v>
      </c>
      <c r="E14" s="3"/>
      <c r="F14" s="3"/>
      <c r="G14" s="5">
        <v>8</v>
      </c>
      <c r="H14" s="3"/>
      <c r="I14" s="3">
        <f>ROUNDUP(E14/$J$13,0)</f>
        <v>0</v>
      </c>
      <c r="J14" s="117">
        <f>ROUNDUP((F14+G14+H14)/$J$13,0)</f>
        <v>1</v>
      </c>
      <c r="K14" s="108"/>
    </row>
    <row r="15" spans="1:11" s="7" customFormat="1" ht="12" customHeight="1">
      <c r="A15" s="56" t="s">
        <v>36</v>
      </c>
      <c r="B15" s="27">
        <v>2</v>
      </c>
      <c r="C15" s="2" t="s">
        <v>17</v>
      </c>
      <c r="D15" s="3">
        <f t="shared" si="4"/>
        <v>20</v>
      </c>
      <c r="E15" s="60">
        <v>10</v>
      </c>
      <c r="F15" s="61"/>
      <c r="G15" s="61">
        <v>10</v>
      </c>
      <c r="H15" s="3"/>
      <c r="I15" s="3">
        <f aca="true" t="shared" si="5" ref="I15:I21">ROUNDUP(E15/$J$13,0)</f>
        <v>1</v>
      </c>
      <c r="J15" s="117">
        <f aca="true" t="shared" si="6" ref="J15:J21">ROUNDUP((F15+G15+H15)/$J$13,0)</f>
        <v>1</v>
      </c>
      <c r="K15" s="108"/>
    </row>
    <row r="16" spans="1:11" s="7" customFormat="1" ht="12" customHeight="1">
      <c r="A16" s="56" t="s">
        <v>25</v>
      </c>
      <c r="B16" s="27">
        <v>4</v>
      </c>
      <c r="C16" s="2" t="s">
        <v>17</v>
      </c>
      <c r="D16" s="3">
        <f t="shared" si="4"/>
        <v>20</v>
      </c>
      <c r="E16" s="3">
        <v>10</v>
      </c>
      <c r="F16" s="3">
        <v>3</v>
      </c>
      <c r="G16" s="5">
        <v>7</v>
      </c>
      <c r="H16" s="3"/>
      <c r="I16" s="3">
        <f t="shared" si="5"/>
        <v>1</v>
      </c>
      <c r="J16" s="117">
        <f t="shared" si="6"/>
        <v>1</v>
      </c>
      <c r="K16" s="108"/>
    </row>
    <row r="17" spans="1:11" s="8" customFormat="1" ht="12" customHeight="1">
      <c r="A17" s="56" t="s">
        <v>26</v>
      </c>
      <c r="B17" s="27">
        <v>3</v>
      </c>
      <c r="C17" s="2" t="s">
        <v>16</v>
      </c>
      <c r="D17" s="3">
        <f t="shared" si="4"/>
        <v>20</v>
      </c>
      <c r="E17" s="60">
        <v>10</v>
      </c>
      <c r="F17" s="61"/>
      <c r="G17" s="61">
        <v>10</v>
      </c>
      <c r="H17" s="4"/>
      <c r="I17" s="3">
        <f t="shared" si="5"/>
        <v>1</v>
      </c>
      <c r="J17" s="117">
        <f t="shared" si="6"/>
        <v>1</v>
      </c>
      <c r="K17" s="109"/>
    </row>
    <row r="18" spans="1:11" s="7" customFormat="1" ht="24.75" customHeight="1">
      <c r="A18" s="63" t="s">
        <v>70</v>
      </c>
      <c r="B18" s="27">
        <v>4</v>
      </c>
      <c r="C18" s="26" t="s">
        <v>17</v>
      </c>
      <c r="D18" s="3">
        <f t="shared" si="4"/>
        <v>30</v>
      </c>
      <c r="E18" s="60">
        <v>15</v>
      </c>
      <c r="F18" s="58">
        <v>5</v>
      </c>
      <c r="G18" s="61">
        <v>10</v>
      </c>
      <c r="H18" s="3"/>
      <c r="I18" s="3">
        <f t="shared" si="5"/>
        <v>2</v>
      </c>
      <c r="J18" s="117">
        <f t="shared" si="6"/>
        <v>2</v>
      </c>
      <c r="K18" s="108"/>
    </row>
    <row r="19" spans="1:11" s="6" customFormat="1" ht="12" customHeight="1">
      <c r="A19" s="56" t="s">
        <v>27</v>
      </c>
      <c r="B19" s="27">
        <v>3</v>
      </c>
      <c r="C19" s="26" t="s">
        <v>16</v>
      </c>
      <c r="D19" s="3">
        <f t="shared" si="4"/>
        <v>15</v>
      </c>
      <c r="E19" s="70">
        <v>5</v>
      </c>
      <c r="F19" s="71">
        <v>10</v>
      </c>
      <c r="G19" s="72"/>
      <c r="H19" s="3"/>
      <c r="I19" s="3">
        <f t="shared" si="5"/>
        <v>1</v>
      </c>
      <c r="J19" s="117">
        <f t="shared" si="6"/>
        <v>1</v>
      </c>
      <c r="K19" s="107"/>
    </row>
    <row r="20" spans="1:11" s="8" customFormat="1" ht="12" customHeight="1">
      <c r="A20" s="56" t="s">
        <v>37</v>
      </c>
      <c r="B20" s="27">
        <v>2</v>
      </c>
      <c r="C20" s="25" t="s">
        <v>16</v>
      </c>
      <c r="D20" s="3">
        <f t="shared" si="4"/>
        <v>20</v>
      </c>
      <c r="E20" s="3">
        <v>10</v>
      </c>
      <c r="F20" s="3">
        <v>5</v>
      </c>
      <c r="G20" s="3">
        <v>5</v>
      </c>
      <c r="H20" s="3"/>
      <c r="I20" s="3">
        <f t="shared" si="5"/>
        <v>1</v>
      </c>
      <c r="J20" s="117">
        <f t="shared" si="6"/>
        <v>1</v>
      </c>
      <c r="K20" s="109"/>
    </row>
    <row r="21" spans="1:11" s="7" customFormat="1" ht="12" customHeight="1">
      <c r="A21" s="56" t="s">
        <v>41</v>
      </c>
      <c r="B21" s="30">
        <v>2</v>
      </c>
      <c r="C21" s="2" t="s">
        <v>16</v>
      </c>
      <c r="D21" s="3">
        <f>SUM(E21:H21)</f>
        <v>5</v>
      </c>
      <c r="E21" s="3"/>
      <c r="F21" s="3"/>
      <c r="G21" s="3">
        <v>5</v>
      </c>
      <c r="H21" s="3"/>
      <c r="I21" s="3">
        <f t="shared" si="5"/>
        <v>0</v>
      </c>
      <c r="J21" s="117">
        <f t="shared" si="6"/>
        <v>1</v>
      </c>
      <c r="K21" s="108"/>
    </row>
    <row r="22" spans="1:11" s="6" customFormat="1" ht="12" customHeight="1">
      <c r="A22" s="73" t="s">
        <v>8</v>
      </c>
      <c r="B22" s="74">
        <f>SUM(B14:B21)</f>
        <v>21</v>
      </c>
      <c r="C22" s="75">
        <f>COUNTIF(C14:C21,"e")</f>
        <v>4</v>
      </c>
      <c r="D22" s="69">
        <f aca="true" t="shared" si="7" ref="D22:J22">SUM(D14:D21)</f>
        <v>138</v>
      </c>
      <c r="E22" s="69">
        <f t="shared" si="7"/>
        <v>60</v>
      </c>
      <c r="F22" s="69">
        <f t="shared" si="7"/>
        <v>23</v>
      </c>
      <c r="G22" s="69">
        <f t="shared" si="7"/>
        <v>55</v>
      </c>
      <c r="H22" s="69">
        <f t="shared" si="7"/>
        <v>0</v>
      </c>
      <c r="I22" s="69">
        <f t="shared" si="7"/>
        <v>7</v>
      </c>
      <c r="J22" s="120">
        <f t="shared" si="7"/>
        <v>9</v>
      </c>
      <c r="K22" s="107"/>
    </row>
    <row r="23" spans="1:11" s="7" customFormat="1" ht="12" customHeight="1">
      <c r="A23" s="41" t="s">
        <v>13</v>
      </c>
      <c r="B23" s="124" t="s">
        <v>20</v>
      </c>
      <c r="C23" s="125"/>
      <c r="D23" s="125"/>
      <c r="E23" s="125"/>
      <c r="F23" s="125"/>
      <c r="G23" s="125"/>
      <c r="H23" s="125"/>
      <c r="I23" s="125"/>
      <c r="J23" s="115">
        <v>10</v>
      </c>
      <c r="K23" s="108"/>
    </row>
    <row r="24" spans="1:11" s="7" customFormat="1" ht="12" customHeight="1">
      <c r="A24" s="56" t="s">
        <v>38</v>
      </c>
      <c r="B24" s="27">
        <v>2</v>
      </c>
      <c r="C24" s="25" t="s">
        <v>17</v>
      </c>
      <c r="D24" s="3">
        <f aca="true" t="shared" si="8" ref="D24:D31">SUM(E24:H24)</f>
        <v>30</v>
      </c>
      <c r="E24" s="3">
        <v>10</v>
      </c>
      <c r="F24" s="3">
        <v>5</v>
      </c>
      <c r="G24" s="5">
        <v>15</v>
      </c>
      <c r="H24" s="3"/>
      <c r="I24" s="3">
        <f>ROUNDUP(E24/J$23,0)</f>
        <v>1</v>
      </c>
      <c r="J24" s="117">
        <f>ROUNDUP((F24+G24+H24)/J$23,0)</f>
        <v>2</v>
      </c>
      <c r="K24" s="108"/>
    </row>
    <row r="25" spans="1:11" s="7" customFormat="1" ht="24.75" customHeight="1">
      <c r="A25" s="119" t="s">
        <v>71</v>
      </c>
      <c r="B25" s="76">
        <v>4</v>
      </c>
      <c r="C25" s="2" t="s">
        <v>17</v>
      </c>
      <c r="D25" s="3">
        <f t="shared" si="8"/>
        <v>30</v>
      </c>
      <c r="E25" s="60">
        <v>10</v>
      </c>
      <c r="F25" s="61">
        <v>5</v>
      </c>
      <c r="G25" s="61">
        <v>15</v>
      </c>
      <c r="H25" s="3"/>
      <c r="I25" s="3">
        <f aca="true" t="shared" si="9" ref="I25:I32">ROUNDUP(E25/J$23,0)</f>
        <v>1</v>
      </c>
      <c r="J25" s="117">
        <f aca="true" t="shared" si="10" ref="J25:J32">ROUNDUP((F25+G25+H25)/J$23,0)</f>
        <v>2</v>
      </c>
      <c r="K25" s="108"/>
    </row>
    <row r="26" spans="1:11" s="9" customFormat="1" ht="12" customHeight="1">
      <c r="A26" s="56" t="s">
        <v>28</v>
      </c>
      <c r="B26" s="77">
        <v>3</v>
      </c>
      <c r="C26" s="2" t="s">
        <v>17</v>
      </c>
      <c r="D26" s="3">
        <f t="shared" si="8"/>
        <v>20</v>
      </c>
      <c r="E26" s="60">
        <v>10</v>
      </c>
      <c r="F26" s="61">
        <v>3</v>
      </c>
      <c r="G26" s="61">
        <v>7</v>
      </c>
      <c r="H26" s="3"/>
      <c r="I26" s="3">
        <f t="shared" si="9"/>
        <v>1</v>
      </c>
      <c r="J26" s="117">
        <f t="shared" si="10"/>
        <v>1</v>
      </c>
      <c r="K26" s="110"/>
    </row>
    <row r="27" spans="1:11" s="8" customFormat="1" ht="12" customHeight="1">
      <c r="A27" s="56" t="s">
        <v>29</v>
      </c>
      <c r="B27" s="27">
        <v>3</v>
      </c>
      <c r="C27" s="2" t="s">
        <v>16</v>
      </c>
      <c r="D27" s="3">
        <f t="shared" si="8"/>
        <v>25</v>
      </c>
      <c r="E27" s="60">
        <v>10</v>
      </c>
      <c r="F27" s="61">
        <v>5</v>
      </c>
      <c r="G27" s="61">
        <v>10</v>
      </c>
      <c r="H27" s="4"/>
      <c r="I27" s="3">
        <f t="shared" si="9"/>
        <v>1</v>
      </c>
      <c r="J27" s="117">
        <f t="shared" si="10"/>
        <v>2</v>
      </c>
      <c r="K27" s="109"/>
    </row>
    <row r="28" spans="1:11" s="7" customFormat="1" ht="12" customHeight="1">
      <c r="A28" s="56" t="s">
        <v>30</v>
      </c>
      <c r="B28" s="27">
        <v>3</v>
      </c>
      <c r="C28" s="26" t="s">
        <v>16</v>
      </c>
      <c r="D28" s="3">
        <f t="shared" si="8"/>
        <v>25</v>
      </c>
      <c r="E28" s="60">
        <v>10</v>
      </c>
      <c r="F28" s="58">
        <v>5</v>
      </c>
      <c r="G28" s="61">
        <v>10</v>
      </c>
      <c r="H28" s="3"/>
      <c r="I28" s="3">
        <f t="shared" si="9"/>
        <v>1</v>
      </c>
      <c r="J28" s="117">
        <f t="shared" si="10"/>
        <v>2</v>
      </c>
      <c r="K28" s="108"/>
    </row>
    <row r="29" spans="1:11" s="6" customFormat="1" ht="12" customHeight="1">
      <c r="A29" s="56" t="s">
        <v>43</v>
      </c>
      <c r="B29" s="27">
        <v>3</v>
      </c>
      <c r="C29" s="26" t="s">
        <v>16</v>
      </c>
      <c r="D29" s="36">
        <f t="shared" si="8"/>
        <v>13</v>
      </c>
      <c r="E29" s="78">
        <v>13</v>
      </c>
      <c r="F29" s="79"/>
      <c r="G29" s="80"/>
      <c r="H29" s="36"/>
      <c r="I29" s="3">
        <f t="shared" si="9"/>
        <v>2</v>
      </c>
      <c r="J29" s="117">
        <f t="shared" si="10"/>
        <v>0</v>
      </c>
      <c r="K29" s="107"/>
    </row>
    <row r="30" spans="1:11" s="6" customFormat="1" ht="12" customHeight="1">
      <c r="A30" s="56" t="s">
        <v>66</v>
      </c>
      <c r="B30" s="30">
        <v>1</v>
      </c>
      <c r="C30" s="112" t="s">
        <v>16</v>
      </c>
      <c r="D30" s="37">
        <f t="shared" si="8"/>
        <v>6</v>
      </c>
      <c r="E30" s="81"/>
      <c r="F30" s="71">
        <v>6</v>
      </c>
      <c r="G30" s="71"/>
      <c r="H30" s="37"/>
      <c r="I30" s="82">
        <f>ROUNDUP(E30/J$23,0)</f>
        <v>0</v>
      </c>
      <c r="J30" s="117">
        <f>ROUNDUP((F30+G30+H30)/J$23,0)</f>
        <v>1</v>
      </c>
      <c r="K30" s="107"/>
    </row>
    <row r="31" spans="1:11" s="6" customFormat="1" ht="12" customHeight="1">
      <c r="A31" s="113" t="s">
        <v>67</v>
      </c>
      <c r="B31" s="30">
        <v>1</v>
      </c>
      <c r="C31" s="112" t="s">
        <v>16</v>
      </c>
      <c r="D31" s="37">
        <f t="shared" si="8"/>
        <v>9</v>
      </c>
      <c r="E31" s="81">
        <v>9</v>
      </c>
      <c r="F31" s="71"/>
      <c r="G31" s="71"/>
      <c r="H31" s="37"/>
      <c r="I31" s="82"/>
      <c r="J31" s="117"/>
      <c r="K31" s="107"/>
    </row>
    <row r="32" spans="1:11" s="7" customFormat="1" ht="12" customHeight="1">
      <c r="A32" s="83" t="s">
        <v>39</v>
      </c>
      <c r="B32" s="30">
        <v>2</v>
      </c>
      <c r="C32" s="2" t="s">
        <v>16</v>
      </c>
      <c r="D32" s="33">
        <f>SUM(E32:H32)</f>
        <v>12</v>
      </c>
      <c r="E32" s="33"/>
      <c r="F32" s="33"/>
      <c r="G32" s="33">
        <v>12</v>
      </c>
      <c r="H32" s="33"/>
      <c r="I32" s="3">
        <f t="shared" si="9"/>
        <v>0</v>
      </c>
      <c r="J32" s="117">
        <f t="shared" si="10"/>
        <v>2</v>
      </c>
      <c r="K32" s="108"/>
    </row>
    <row r="33" spans="1:11" s="6" customFormat="1" ht="12" customHeight="1">
      <c r="A33" s="73" t="s">
        <v>8</v>
      </c>
      <c r="B33" s="74">
        <f>SUM(B24:B32)</f>
        <v>22</v>
      </c>
      <c r="C33" s="75">
        <f>COUNTIF(C24:C32,"e")</f>
        <v>3</v>
      </c>
      <c r="D33" s="69">
        <f aca="true" t="shared" si="11" ref="D33:J33">SUM(D24:D32)</f>
        <v>170</v>
      </c>
      <c r="E33" s="69">
        <f t="shared" si="11"/>
        <v>72</v>
      </c>
      <c r="F33" s="69">
        <f t="shared" si="11"/>
        <v>29</v>
      </c>
      <c r="G33" s="69">
        <f t="shared" si="11"/>
        <v>69</v>
      </c>
      <c r="H33" s="69">
        <f t="shared" si="11"/>
        <v>0</v>
      </c>
      <c r="I33" s="69">
        <f t="shared" si="11"/>
        <v>7</v>
      </c>
      <c r="J33" s="117">
        <f t="shared" si="11"/>
        <v>12</v>
      </c>
      <c r="K33" s="107"/>
    </row>
    <row r="34" spans="1:11" s="6" customFormat="1" ht="12" customHeight="1">
      <c r="A34" s="41" t="s">
        <v>18</v>
      </c>
      <c r="B34" s="124" t="s">
        <v>20</v>
      </c>
      <c r="C34" s="125"/>
      <c r="D34" s="125"/>
      <c r="E34" s="125"/>
      <c r="F34" s="125"/>
      <c r="G34" s="125"/>
      <c r="H34" s="125"/>
      <c r="I34" s="125"/>
      <c r="J34" s="115">
        <v>5</v>
      </c>
      <c r="K34" s="107"/>
    </row>
    <row r="35" spans="1:11" s="6" customFormat="1" ht="12" customHeight="1">
      <c r="A35" s="56" t="s">
        <v>44</v>
      </c>
      <c r="B35" s="27">
        <v>2</v>
      </c>
      <c r="C35" s="1" t="s">
        <v>16</v>
      </c>
      <c r="D35" s="3">
        <f>SUM(E35:H35)</f>
        <v>15</v>
      </c>
      <c r="E35" s="3">
        <v>10</v>
      </c>
      <c r="F35" s="3"/>
      <c r="G35" s="5">
        <v>5</v>
      </c>
      <c r="H35" s="3"/>
      <c r="I35" s="3">
        <f>ROUNDUP(E35/J$34,0)</f>
        <v>2</v>
      </c>
      <c r="J35" s="117">
        <f>ROUNDUP((F35+G35+H35)/J$34,0)</f>
        <v>1</v>
      </c>
      <c r="K35" s="107"/>
    </row>
    <row r="36" spans="1:11" s="6" customFormat="1" ht="12" customHeight="1">
      <c r="A36" s="56" t="s">
        <v>31</v>
      </c>
      <c r="B36" s="27">
        <v>2</v>
      </c>
      <c r="C36" s="1" t="s">
        <v>16</v>
      </c>
      <c r="D36" s="3">
        <f>SUM(E36:H36)</f>
        <v>25</v>
      </c>
      <c r="E36" s="4">
        <v>10</v>
      </c>
      <c r="F36" s="4">
        <v>5</v>
      </c>
      <c r="G36" s="10">
        <v>10</v>
      </c>
      <c r="H36" s="4"/>
      <c r="I36" s="3">
        <f>ROUNDUP(E36/J$34,0)</f>
        <v>2</v>
      </c>
      <c r="J36" s="117">
        <f>ROUNDUP((F36+G36+H36)/J$34,0)</f>
        <v>3</v>
      </c>
      <c r="K36" s="107"/>
    </row>
    <row r="37" spans="1:11" s="6" customFormat="1" ht="12" customHeight="1">
      <c r="A37" s="56" t="s">
        <v>32</v>
      </c>
      <c r="B37" s="27">
        <v>3</v>
      </c>
      <c r="C37" s="2" t="s">
        <v>16</v>
      </c>
      <c r="D37" s="3">
        <f>SUM(E37:H37)</f>
        <v>15</v>
      </c>
      <c r="E37" s="4">
        <v>5</v>
      </c>
      <c r="F37" s="3">
        <v>3</v>
      </c>
      <c r="G37" s="5">
        <v>7</v>
      </c>
      <c r="H37" s="11"/>
      <c r="I37" s="3">
        <f>ROUNDUP(E37/J$34,0)</f>
        <v>1</v>
      </c>
      <c r="J37" s="117">
        <f>ROUNDUP((F37+G37+H37)/J$34,0)</f>
        <v>2</v>
      </c>
      <c r="K37" s="107"/>
    </row>
    <row r="38" spans="1:11" s="6" customFormat="1" ht="12" customHeight="1">
      <c r="A38" s="56" t="s">
        <v>33</v>
      </c>
      <c r="B38" s="27">
        <v>3</v>
      </c>
      <c r="C38" s="2" t="s">
        <v>17</v>
      </c>
      <c r="D38" s="3">
        <f>SUM(E38:H38)</f>
        <v>20</v>
      </c>
      <c r="E38" s="4">
        <v>5</v>
      </c>
      <c r="F38" s="3"/>
      <c r="G38" s="5">
        <v>15</v>
      </c>
      <c r="H38" s="11"/>
      <c r="I38" s="3">
        <f>ROUNDUP(E38/J$34,0)</f>
        <v>1</v>
      </c>
      <c r="J38" s="117">
        <f>ROUNDUP((F38+G38+H38)/J$34,0)</f>
        <v>3</v>
      </c>
      <c r="K38" s="107"/>
    </row>
    <row r="39" spans="1:11" s="6" customFormat="1" ht="12" customHeight="1">
      <c r="A39" s="83" t="s">
        <v>40</v>
      </c>
      <c r="B39" s="27">
        <v>3</v>
      </c>
      <c r="C39" s="2" t="s">
        <v>16</v>
      </c>
      <c r="D39" s="3">
        <f>SUM(E39:H39)</f>
        <v>15</v>
      </c>
      <c r="E39" s="4"/>
      <c r="F39" s="3"/>
      <c r="G39" s="3">
        <v>15</v>
      </c>
      <c r="H39" s="3"/>
      <c r="I39" s="36">
        <f>ROUNDUP(E39/J$34,0)</f>
        <v>0</v>
      </c>
      <c r="J39" s="118">
        <f>ROUNDUP((F39+G39+H39)/J$34,0)</f>
        <v>3</v>
      </c>
      <c r="K39" s="107"/>
    </row>
    <row r="40" spans="1:11" s="6" customFormat="1" ht="12" customHeight="1">
      <c r="A40" s="56" t="s">
        <v>45</v>
      </c>
      <c r="B40" s="27">
        <v>15</v>
      </c>
      <c r="C40" s="1"/>
      <c r="D40" s="3"/>
      <c r="E40" s="4"/>
      <c r="F40" s="4"/>
      <c r="G40" s="10"/>
      <c r="H40" s="35"/>
      <c r="I40" s="37"/>
      <c r="J40" s="38"/>
      <c r="K40" s="107"/>
    </row>
    <row r="41" spans="1:11" s="6" customFormat="1" ht="12" customHeight="1">
      <c r="A41" s="73" t="s">
        <v>8</v>
      </c>
      <c r="B41" s="74">
        <f>SUM(B35:B40)</f>
        <v>28</v>
      </c>
      <c r="C41" s="75">
        <f>COUNTIF(C35:C40,"e")</f>
        <v>1</v>
      </c>
      <c r="D41" s="69">
        <f>SUM(D35:D40)</f>
        <v>90</v>
      </c>
      <c r="E41" s="69">
        <f>SUM(E35:E40)</f>
        <v>30</v>
      </c>
      <c r="F41" s="69">
        <f>SUM(F35:F40)</f>
        <v>8</v>
      </c>
      <c r="G41" s="69">
        <f>SUM(G35:G40)</f>
        <v>52</v>
      </c>
      <c r="H41" s="84"/>
      <c r="I41" s="67">
        <f>SUM(I35:I40)</f>
        <v>6</v>
      </c>
      <c r="J41" s="67">
        <f>SUM(J35:J40)</f>
        <v>12</v>
      </c>
      <c r="K41" s="107"/>
    </row>
    <row r="42" spans="1:11" s="6" customFormat="1" ht="12" customHeight="1">
      <c r="A42" s="85" t="s">
        <v>19</v>
      </c>
      <c r="B42" s="39">
        <f aca="true" t="shared" si="12" ref="B42:H42">B12+B22+B33+B41</f>
        <v>90</v>
      </c>
      <c r="C42" s="29">
        <f t="shared" si="12"/>
        <v>10</v>
      </c>
      <c r="D42" s="29">
        <f t="shared" si="12"/>
        <v>540</v>
      </c>
      <c r="E42" s="43">
        <f t="shared" si="12"/>
        <v>222</v>
      </c>
      <c r="F42" s="29">
        <f t="shared" si="12"/>
        <v>78</v>
      </c>
      <c r="G42" s="29">
        <f t="shared" si="12"/>
        <v>240</v>
      </c>
      <c r="H42" s="29">
        <f t="shared" si="12"/>
        <v>0</v>
      </c>
      <c r="I42" s="12"/>
      <c r="J42" s="12"/>
      <c r="K42" s="107"/>
    </row>
    <row r="43" spans="1:11" s="15" customFormat="1" ht="13.5">
      <c r="A43" s="42" t="s">
        <v>9</v>
      </c>
      <c r="B43" s="40"/>
      <c r="C43" s="28"/>
      <c r="D43" s="86"/>
      <c r="E43" s="24">
        <f>(E42/D42)*100</f>
        <v>41.11111111111111</v>
      </c>
      <c r="F43" s="24">
        <f>(F42/D42)*100</f>
        <v>14.444444444444443</v>
      </c>
      <c r="G43" s="24">
        <f>(G42/D42)*100</f>
        <v>44.44444444444444</v>
      </c>
      <c r="H43" s="24">
        <f>(H42/D42)*100</f>
        <v>0</v>
      </c>
      <c r="I43" s="13"/>
      <c r="J43" s="14"/>
      <c r="K43" s="111"/>
    </row>
    <row r="44" spans="1:11" s="23" customFormat="1" ht="7.5" customHeight="1">
      <c r="A44" s="87"/>
      <c r="B44" s="31"/>
      <c r="C44" s="16"/>
      <c r="D44" s="17"/>
      <c r="E44" s="18"/>
      <c r="F44" s="19"/>
      <c r="G44" s="20"/>
      <c r="H44" s="21"/>
      <c r="I44" s="123"/>
      <c r="J44" s="123"/>
      <c r="K44" s="105"/>
    </row>
  </sheetData>
  <sheetProtection selectLockedCells="1" selectUnlockedCells="1"/>
  <mergeCells count="7">
    <mergeCell ref="A1:J1"/>
    <mergeCell ref="A2:J2"/>
    <mergeCell ref="I44:J44"/>
    <mergeCell ref="B4:I4"/>
    <mergeCell ref="B13:I13"/>
    <mergeCell ref="B23:I23"/>
    <mergeCell ref="B34:I3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23" sqref="A23"/>
    </sheetView>
  </sheetViews>
  <sheetFormatPr defaultColWidth="13.00390625" defaultRowHeight="12.75"/>
  <cols>
    <col min="1" max="1" width="47.140625" style="0" customWidth="1"/>
    <col min="2" max="10" width="5.8515625" style="0" customWidth="1"/>
    <col min="11" max="16" width="0" style="0" hidden="1" customWidth="1"/>
  </cols>
  <sheetData>
    <row r="1" spans="1:16" s="46" customFormat="1" ht="12.75">
      <c r="A1" s="132" t="s">
        <v>10</v>
      </c>
      <c r="B1" s="132"/>
      <c r="C1" s="132"/>
      <c r="D1" s="132"/>
      <c r="E1" s="132"/>
      <c r="F1" s="132"/>
      <c r="G1" s="132"/>
      <c r="H1" s="132"/>
      <c r="I1" s="132"/>
      <c r="J1" s="132"/>
      <c r="K1" s="44"/>
      <c r="L1" s="45"/>
      <c r="M1" s="45"/>
      <c r="O1" s="47"/>
      <c r="P1" s="47"/>
    </row>
    <row r="2" spans="1:10" ht="55.5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84.75">
      <c r="A3" s="88" t="s">
        <v>0</v>
      </c>
      <c r="B3" s="89" t="s">
        <v>1</v>
      </c>
      <c r="C3" s="90" t="s">
        <v>2</v>
      </c>
      <c r="D3" s="90" t="s">
        <v>3</v>
      </c>
      <c r="E3" s="91" t="s">
        <v>4</v>
      </c>
      <c r="F3" s="92" t="s">
        <v>5</v>
      </c>
      <c r="G3" s="92" t="s">
        <v>6</v>
      </c>
      <c r="H3" s="90" t="s">
        <v>7</v>
      </c>
      <c r="I3" s="91" t="s">
        <v>14</v>
      </c>
      <c r="J3" s="91" t="s">
        <v>15</v>
      </c>
    </row>
    <row r="4" spans="1:10" ht="13.5">
      <c r="A4" s="93" t="s">
        <v>63</v>
      </c>
      <c r="B4" s="127" t="s">
        <v>20</v>
      </c>
      <c r="C4" s="127"/>
      <c r="D4" s="127"/>
      <c r="E4" s="127"/>
      <c r="F4" s="127"/>
      <c r="G4" s="127"/>
      <c r="H4" s="127"/>
      <c r="I4" s="127"/>
      <c r="J4" s="94">
        <v>7</v>
      </c>
    </row>
    <row r="5" spans="1:10" ht="18">
      <c r="A5" s="95" t="s">
        <v>46</v>
      </c>
      <c r="B5" s="96">
        <v>2</v>
      </c>
      <c r="C5" s="97" t="s">
        <v>16</v>
      </c>
      <c r="D5" s="38">
        <f aca="true" t="shared" si="0" ref="D5:D13">SUM(E5:H5)</f>
        <v>15</v>
      </c>
      <c r="E5" s="81">
        <v>15</v>
      </c>
      <c r="F5" s="71"/>
      <c r="G5" s="71"/>
      <c r="H5" s="98"/>
      <c r="I5" s="38">
        <f>E5/J$4</f>
        <v>2.142857142857143</v>
      </c>
      <c r="J5" s="38">
        <f>ROUNDUP((F5+G5+H5)/J$4,0)</f>
        <v>0</v>
      </c>
    </row>
    <row r="6" spans="1:10" ht="18">
      <c r="A6" s="95" t="s">
        <v>47</v>
      </c>
      <c r="B6" s="96">
        <v>2</v>
      </c>
      <c r="C6" s="97" t="s">
        <v>16</v>
      </c>
      <c r="D6" s="38">
        <f t="shared" si="0"/>
        <v>15</v>
      </c>
      <c r="E6" s="81">
        <v>15</v>
      </c>
      <c r="F6" s="71"/>
      <c r="G6" s="71"/>
      <c r="H6" s="98"/>
      <c r="I6" s="38">
        <f>E6/J$4</f>
        <v>2.142857142857143</v>
      </c>
      <c r="J6" s="38">
        <f>ROUNDUP((F6+G6+H6)/J$4,0)</f>
        <v>0</v>
      </c>
    </row>
    <row r="7" spans="1:10" ht="18">
      <c r="A7" s="95" t="s">
        <v>48</v>
      </c>
      <c r="B7" s="96">
        <v>2</v>
      </c>
      <c r="C7" s="97" t="s">
        <v>16</v>
      </c>
      <c r="D7" s="38">
        <f t="shared" si="0"/>
        <v>15</v>
      </c>
      <c r="E7" s="81">
        <v>15</v>
      </c>
      <c r="F7" s="71"/>
      <c r="G7" s="71"/>
      <c r="H7" s="98"/>
      <c r="I7" s="38">
        <f aca="true" t="shared" si="1" ref="I7:I13">E7/J$4</f>
        <v>2.142857142857143</v>
      </c>
      <c r="J7" s="38">
        <f aca="true" t="shared" si="2" ref="J7:J13">ROUNDUP((F7+G7+H7)/J$4,0)</f>
        <v>0</v>
      </c>
    </row>
    <row r="8" spans="1:10" ht="25.5">
      <c r="A8" s="95" t="s">
        <v>49</v>
      </c>
      <c r="B8" s="96">
        <v>2</v>
      </c>
      <c r="C8" s="97" t="s">
        <v>16</v>
      </c>
      <c r="D8" s="38">
        <f t="shared" si="0"/>
        <v>15</v>
      </c>
      <c r="E8" s="81">
        <v>15</v>
      </c>
      <c r="F8" s="71"/>
      <c r="G8" s="71"/>
      <c r="H8" s="98"/>
      <c r="I8" s="38">
        <f t="shared" si="1"/>
        <v>2.142857142857143</v>
      </c>
      <c r="J8" s="38">
        <f t="shared" si="2"/>
        <v>0</v>
      </c>
    </row>
    <row r="9" spans="1:10" ht="18">
      <c r="A9" s="95" t="s">
        <v>50</v>
      </c>
      <c r="B9" s="96">
        <v>2</v>
      </c>
      <c r="C9" s="97" t="s">
        <v>16</v>
      </c>
      <c r="D9" s="38">
        <f t="shared" si="0"/>
        <v>15</v>
      </c>
      <c r="E9" s="81">
        <v>15</v>
      </c>
      <c r="F9" s="71"/>
      <c r="G9" s="71"/>
      <c r="H9" s="98"/>
      <c r="I9" s="38">
        <f t="shared" si="1"/>
        <v>2.142857142857143</v>
      </c>
      <c r="J9" s="38">
        <f t="shared" si="2"/>
        <v>0</v>
      </c>
    </row>
    <row r="10" spans="1:10" ht="18">
      <c r="A10" s="95" t="s">
        <v>51</v>
      </c>
      <c r="B10" s="96">
        <v>2</v>
      </c>
      <c r="C10" s="97" t="s">
        <v>16</v>
      </c>
      <c r="D10" s="38">
        <f t="shared" si="0"/>
        <v>15</v>
      </c>
      <c r="E10" s="81">
        <v>15</v>
      </c>
      <c r="F10" s="71"/>
      <c r="G10" s="71"/>
      <c r="H10" s="98"/>
      <c r="I10" s="38">
        <f t="shared" si="1"/>
        <v>2.142857142857143</v>
      </c>
      <c r="J10" s="38">
        <f t="shared" si="2"/>
        <v>0</v>
      </c>
    </row>
    <row r="11" spans="1:10" ht="18">
      <c r="A11" s="95" t="s">
        <v>52</v>
      </c>
      <c r="B11" s="96">
        <v>2</v>
      </c>
      <c r="C11" s="97" t="s">
        <v>16</v>
      </c>
      <c r="D11" s="38">
        <f t="shared" si="0"/>
        <v>15</v>
      </c>
      <c r="E11" s="81">
        <v>15</v>
      </c>
      <c r="F11" s="71"/>
      <c r="G11" s="71"/>
      <c r="H11" s="98"/>
      <c r="I11" s="38">
        <f t="shared" si="1"/>
        <v>2.142857142857143</v>
      </c>
      <c r="J11" s="38">
        <f t="shared" si="2"/>
        <v>0</v>
      </c>
    </row>
    <row r="12" spans="1:10" ht="18">
      <c r="A12" s="99" t="s">
        <v>53</v>
      </c>
      <c r="B12" s="96">
        <v>2</v>
      </c>
      <c r="C12" s="97" t="s">
        <v>16</v>
      </c>
      <c r="D12" s="38">
        <f t="shared" si="0"/>
        <v>15</v>
      </c>
      <c r="E12" s="81">
        <v>15</v>
      </c>
      <c r="F12" s="71"/>
      <c r="G12" s="71"/>
      <c r="H12" s="98"/>
      <c r="I12" s="38">
        <f t="shared" si="1"/>
        <v>2.142857142857143</v>
      </c>
      <c r="J12" s="38">
        <f t="shared" si="2"/>
        <v>0</v>
      </c>
    </row>
    <row r="13" spans="1:10" ht="18">
      <c r="A13" s="100" t="s">
        <v>54</v>
      </c>
      <c r="B13" s="96">
        <v>2</v>
      </c>
      <c r="C13" s="97" t="s">
        <v>16</v>
      </c>
      <c r="D13" s="38">
        <f t="shared" si="0"/>
        <v>15</v>
      </c>
      <c r="E13" s="81">
        <v>15</v>
      </c>
      <c r="F13" s="71"/>
      <c r="G13" s="71"/>
      <c r="H13" s="98"/>
      <c r="I13" s="38">
        <f t="shared" si="1"/>
        <v>2.142857142857143</v>
      </c>
      <c r="J13" s="38">
        <f t="shared" si="2"/>
        <v>0</v>
      </c>
    </row>
    <row r="14" spans="1:10" ht="12.75">
      <c r="A14" s="101" t="s">
        <v>64</v>
      </c>
      <c r="B14" s="128" t="s">
        <v>20</v>
      </c>
      <c r="C14" s="129"/>
      <c r="D14" s="129"/>
      <c r="E14" s="129"/>
      <c r="F14" s="129"/>
      <c r="G14" s="129"/>
      <c r="H14" s="129"/>
      <c r="I14" s="130"/>
      <c r="J14" s="102">
        <v>7</v>
      </c>
    </row>
    <row r="15" spans="1:10" ht="12.75">
      <c r="A15" s="103" t="s">
        <v>55</v>
      </c>
      <c r="B15" s="104">
        <v>3</v>
      </c>
      <c r="C15" s="97" t="s">
        <v>16</v>
      </c>
      <c r="D15" s="38">
        <f>SUM(E15:H15)</f>
        <v>13</v>
      </c>
      <c r="E15" s="81">
        <v>13</v>
      </c>
      <c r="F15" s="71"/>
      <c r="G15" s="71"/>
      <c r="H15" s="38"/>
      <c r="I15" s="38">
        <f>E15/J$14</f>
        <v>1.8571428571428572</v>
      </c>
      <c r="J15" s="38">
        <f>ROUNDUP((F15+G15+H15)/J$14,0)</f>
        <v>0</v>
      </c>
    </row>
    <row r="16" spans="1:10" ht="12.75">
      <c r="A16" s="103" t="s">
        <v>56</v>
      </c>
      <c r="B16" s="104">
        <v>3</v>
      </c>
      <c r="C16" s="97" t="s">
        <v>16</v>
      </c>
      <c r="D16" s="38">
        <f>SUM(E16:H16)</f>
        <v>13</v>
      </c>
      <c r="E16" s="81">
        <v>13</v>
      </c>
      <c r="F16" s="71"/>
      <c r="G16" s="71"/>
      <c r="H16" s="38"/>
      <c r="I16" s="38">
        <f>E16/J$14</f>
        <v>1.8571428571428572</v>
      </c>
      <c r="J16" s="38">
        <f>ROUNDUP((F16+G16+H16)/J$14,0)</f>
        <v>0</v>
      </c>
    </row>
    <row r="17" spans="1:10" ht="25.5">
      <c r="A17" s="103" t="s">
        <v>57</v>
      </c>
      <c r="B17" s="104">
        <v>3</v>
      </c>
      <c r="C17" s="97" t="s">
        <v>16</v>
      </c>
      <c r="D17" s="38">
        <f>SUM(E17:H17)</f>
        <v>13</v>
      </c>
      <c r="E17" s="81">
        <v>13</v>
      </c>
      <c r="F17" s="71"/>
      <c r="G17" s="71"/>
      <c r="H17" s="38"/>
      <c r="I17" s="38">
        <f>E17/J$14</f>
        <v>1.8571428571428572</v>
      </c>
      <c r="J17" s="38">
        <f>ROUNDUP((F17+G17+H17)/J$14,0)</f>
        <v>0</v>
      </c>
    </row>
    <row r="18" spans="1:10" ht="12.75">
      <c r="A18" s="103" t="s">
        <v>58</v>
      </c>
      <c r="B18" s="104">
        <v>3</v>
      </c>
      <c r="C18" s="97" t="s">
        <v>16</v>
      </c>
      <c r="D18" s="38">
        <f>SUM(E18:H18)</f>
        <v>13</v>
      </c>
      <c r="E18" s="81">
        <v>13</v>
      </c>
      <c r="F18" s="71"/>
      <c r="G18" s="71"/>
      <c r="H18" s="38"/>
      <c r="I18" s="38">
        <f>E18/J$14</f>
        <v>1.8571428571428572</v>
      </c>
      <c r="J18" s="38">
        <f>ROUNDUP((F18+G18+H18)/J$14,0)</f>
        <v>0</v>
      </c>
    </row>
    <row r="19" spans="1:10" ht="12.75">
      <c r="A19" s="101" t="s">
        <v>65</v>
      </c>
      <c r="B19" s="131" t="s">
        <v>20</v>
      </c>
      <c r="C19" s="131"/>
      <c r="D19" s="131"/>
      <c r="E19" s="131"/>
      <c r="F19" s="131"/>
      <c r="G19" s="131"/>
      <c r="H19" s="131"/>
      <c r="I19" s="131"/>
      <c r="J19" s="38">
        <v>5</v>
      </c>
    </row>
    <row r="20" spans="1:10" ht="12.75">
      <c r="A20" s="103" t="s">
        <v>59</v>
      </c>
      <c r="B20" s="104">
        <v>2</v>
      </c>
      <c r="C20" s="97" t="s">
        <v>16</v>
      </c>
      <c r="D20" s="38">
        <v>15</v>
      </c>
      <c r="E20" s="81">
        <v>10</v>
      </c>
      <c r="F20" s="71"/>
      <c r="G20" s="71">
        <v>5</v>
      </c>
      <c r="H20" s="38"/>
      <c r="I20" s="38">
        <f>E20/J$19</f>
        <v>2</v>
      </c>
      <c r="J20" s="38">
        <f>ROUNDUP((F20+G20+H20)/J$19,0)</f>
        <v>1</v>
      </c>
    </row>
    <row r="21" spans="1:10" ht="12.75">
      <c r="A21" s="103" t="s">
        <v>60</v>
      </c>
      <c r="B21" s="104">
        <v>2</v>
      </c>
      <c r="C21" s="97" t="s">
        <v>16</v>
      </c>
      <c r="D21" s="38">
        <v>15</v>
      </c>
      <c r="E21" s="81">
        <v>10</v>
      </c>
      <c r="F21" s="71"/>
      <c r="G21" s="71">
        <v>5</v>
      </c>
      <c r="H21" s="38"/>
      <c r="I21" s="38">
        <f>E21/J$19</f>
        <v>2</v>
      </c>
      <c r="J21" s="38">
        <f>ROUNDUP((F21+G21+H21)/J$19,0)</f>
        <v>1</v>
      </c>
    </row>
    <row r="22" spans="1:10" ht="12.75">
      <c r="A22" s="103" t="s">
        <v>61</v>
      </c>
      <c r="B22" s="104">
        <v>2</v>
      </c>
      <c r="C22" s="97" t="s">
        <v>16</v>
      </c>
      <c r="D22" s="38">
        <v>15</v>
      </c>
      <c r="E22" s="81">
        <v>10</v>
      </c>
      <c r="F22" s="71"/>
      <c r="G22" s="71">
        <v>5</v>
      </c>
      <c r="H22" s="38"/>
      <c r="I22" s="38">
        <f>E22/J$19</f>
        <v>2</v>
      </c>
      <c r="J22" s="38">
        <f>ROUNDUP((F22+G22+H22)/J$19,0)</f>
        <v>1</v>
      </c>
    </row>
    <row r="23" spans="1:10" ht="25.5">
      <c r="A23" s="103" t="s">
        <v>62</v>
      </c>
      <c r="B23" s="104">
        <v>2</v>
      </c>
      <c r="C23" s="97" t="s">
        <v>16</v>
      </c>
      <c r="D23" s="38">
        <v>15</v>
      </c>
      <c r="E23" s="81">
        <v>10</v>
      </c>
      <c r="F23" s="71"/>
      <c r="G23" s="71">
        <v>5</v>
      </c>
      <c r="H23" s="38"/>
      <c r="I23" s="38">
        <f>E23/J$19</f>
        <v>2</v>
      </c>
      <c r="J23" s="38">
        <f>ROUNDUP((F23+G23+H23)/J$19,0)</f>
        <v>1</v>
      </c>
    </row>
  </sheetData>
  <sheetProtection/>
  <mergeCells count="5">
    <mergeCell ref="A2:J2"/>
    <mergeCell ref="B4:I4"/>
    <mergeCell ref="B14:I14"/>
    <mergeCell ref="B19:I19"/>
    <mergeCell ref="A1:J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2015-04-29T10:12:37Z</cp:lastPrinted>
  <dcterms:created xsi:type="dcterms:W3CDTF">2013-01-21T11:52:24Z</dcterms:created>
  <dcterms:modified xsi:type="dcterms:W3CDTF">2015-05-29T11:18:35Z</dcterms:modified>
  <cp:category/>
  <cp:version/>
  <cp:contentType/>
  <cp:contentStatus/>
</cp:coreProperties>
</file>