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8190" activeTab="0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<sst xmlns="http://schemas.openxmlformats.org/spreadsheetml/2006/main" count="243" uniqueCount="135">
  <si>
    <t>WYDZIAŁ INŻYNIERII PRODUKCJI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</si>
  <si>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</si>
  <si>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</si>
  <si>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</si>
  <si>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</si>
  <si>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</si>
  <si>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</si>
  <si>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</si>
  <si>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</si>
  <si>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</si>
  <si>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</si>
  <si>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</si>
  <si>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</si>
  <si>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</si>
  <si>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</si>
  <si>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</si>
  <si>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</si>
  <si>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z</t>
  </si>
  <si>
    <t>Wychowanie fizyczne 1</t>
  </si>
  <si>
    <t>Matematyka 1</t>
  </si>
  <si>
    <t>Chemia</t>
  </si>
  <si>
    <t>e</t>
  </si>
  <si>
    <t>Fizyka</t>
  </si>
  <si>
    <t>Inżynieria materiałowa</t>
  </si>
  <si>
    <t xml:space="preserve">Σ   </t>
  </si>
  <si>
    <t>SEMESTR II</t>
  </si>
  <si>
    <t>Wychowanie fizyczne 2</t>
  </si>
  <si>
    <t>Matematyka 2</t>
  </si>
  <si>
    <t xml:space="preserve">Elektrotechnika </t>
  </si>
  <si>
    <t>Informatyka</t>
  </si>
  <si>
    <t>Analiza ryzyka</t>
  </si>
  <si>
    <t>Ergonomia i fizjologia w bezpieczeństwie pracy</t>
  </si>
  <si>
    <t>Mechanika i wytrzymałość materiałów 1</t>
  </si>
  <si>
    <t>SEMESTR III</t>
  </si>
  <si>
    <t>Mechanika i wytrzymałość materiałów 2</t>
  </si>
  <si>
    <t>Prawo krajowe i międzynarodowe</t>
  </si>
  <si>
    <t>Termodynamika</t>
  </si>
  <si>
    <t>Mechanika płynów</t>
  </si>
  <si>
    <t>Metody ilościowe i jakościowe oceny ryzyka</t>
  </si>
  <si>
    <t>Techniczne systemy zabezpieczeń</t>
  </si>
  <si>
    <t>Monitorowanie zagrożeń bezpieczeństwa</t>
  </si>
  <si>
    <t>Kontrola i audyt</t>
  </si>
  <si>
    <t>Bezpieczeństwo informacji</t>
  </si>
  <si>
    <t>Skutki zagrożeń 1</t>
  </si>
  <si>
    <t>SEMESTR IV</t>
  </si>
  <si>
    <t>Skutki zagrożeń 2</t>
  </si>
  <si>
    <t>Środki bezpieczeństwa i ochrony</t>
  </si>
  <si>
    <t>Automatyka</t>
  </si>
  <si>
    <t>Konstrukcje maszyn</t>
  </si>
  <si>
    <t>Bezpieczeństwo techniczne</t>
  </si>
  <si>
    <t>Jakość systemów</t>
  </si>
  <si>
    <t>Ogółem godzin w semestrach 1 - 4</t>
  </si>
  <si>
    <t>Udział procentowy [%]</t>
  </si>
  <si>
    <t>SEMESTR V</t>
  </si>
  <si>
    <t>Bezpieczeństwo układów dynamicznych</t>
  </si>
  <si>
    <t xml:space="preserve">Zagrożenia biologiczne i ekologiczne </t>
  </si>
  <si>
    <t>Projektowanie układów sterowania</t>
  </si>
  <si>
    <t>Przedsiębiorczość i ochrona własności intelektualnej</t>
  </si>
  <si>
    <t>Diagnostyka i bezpieczeństwo procesów 1</t>
  </si>
  <si>
    <t>Bezpieczeństwo w eksploatacji maszyn 1</t>
  </si>
  <si>
    <t>Przedmiot do wyboru 1 - blok a</t>
  </si>
  <si>
    <t>Przedmiot do wyboru 2 - blok a</t>
  </si>
  <si>
    <t>SEMESTR VI</t>
  </si>
  <si>
    <t>Diagnostyka i bezpieczeństwo procesów 2</t>
  </si>
  <si>
    <t>Bezpieczeństwo w eksploatacji maszyn 2</t>
  </si>
  <si>
    <t>Przedmiot do wyboru 1 - blok b</t>
  </si>
  <si>
    <t>Przedmiot do wyboru 2 - blok b</t>
  </si>
  <si>
    <t>Przedmiot do wyboru 3 - blok b</t>
  </si>
  <si>
    <t>Przedmiot do wyboru 4 - blok b</t>
  </si>
  <si>
    <t>SEMESTR VII</t>
  </si>
  <si>
    <t>Przedmiot do wyboru 1 - blok c</t>
  </si>
  <si>
    <t>Przedmiot do wyboru 2 - blok c</t>
  </si>
  <si>
    <t>Przedmiot do wyboru 3 - blok c</t>
  </si>
  <si>
    <t>Ogółem godzin w semestrach 5-7</t>
  </si>
  <si>
    <t>Ogółem godzin w semestrach 1-7</t>
  </si>
  <si>
    <t>Udział procentowy w całości godzin</t>
  </si>
  <si>
    <t>Nazwa przdmiotu do wyboru</t>
  </si>
  <si>
    <t>Wykładów 
tygodniowo</t>
  </si>
  <si>
    <t>Ćwiczeń 
tygodniowo</t>
  </si>
  <si>
    <t>Bezpieczeństwo i higiena pracy</t>
  </si>
  <si>
    <t>Ryzyko zawodowe</t>
  </si>
  <si>
    <t>Zagrożenia biologiczne w środowisku pracy</t>
  </si>
  <si>
    <t>Bezpieczeństwo energetyczne, gazowe i cieplne</t>
  </si>
  <si>
    <t xml:space="preserve">Inżynieria bezpieczeństwa systemow gospodarki wodnej </t>
  </si>
  <si>
    <t>Niezawodność systemów gospodarki wodno-ściekowej</t>
  </si>
  <si>
    <t>Zarządzanie bezpieczeństwem w gospodarce odpadami</t>
  </si>
  <si>
    <t>Zarządzanie środowiskiem</t>
  </si>
  <si>
    <t>Bezpieczeństwo systemów informatycznych</t>
  </si>
  <si>
    <t>Bezpieczeństwo produkcji pasz</t>
  </si>
  <si>
    <t>Podstawy toksykologii żywnosci</t>
  </si>
  <si>
    <t>Zarządzanie jakością i bezpieczeństwem żywności</t>
  </si>
  <si>
    <t>Metodologia studiów</t>
  </si>
  <si>
    <t>Bezpieczeństwo eksploatacji urzadzeń ogrodniczych i leśnych oraz stosowania środków ochrony roślin</t>
  </si>
  <si>
    <t>Zaawansowane metody analiz statystycznych</t>
  </si>
  <si>
    <t>Bezpieczeństwo w transporcie</t>
  </si>
  <si>
    <t>Bezpieczeństwo przetw. surowców poch. roślinnego</t>
  </si>
  <si>
    <t>Bezpieczeństwo przetw. surowców poch. zwierzęcego</t>
  </si>
  <si>
    <t>Praca dyplomowa i egzamin dyplomowy</t>
  </si>
  <si>
    <t>Modelowanie zagrożeń</t>
  </si>
  <si>
    <t>Procesy informacyjne</t>
  </si>
  <si>
    <t>Bezpieczeństwo chemiczne</t>
  </si>
  <si>
    <t>Bezpieczeństwo środków transportu</t>
  </si>
  <si>
    <t>Seminarium dyplomowe 1</t>
  </si>
  <si>
    <t>Seminarium dyplomowe 2</t>
  </si>
  <si>
    <t>Zajęcia ogólnouczelniane niezwiązane z kierunkiem studiów</t>
  </si>
  <si>
    <t>Praktyki zawodowe 4 tygodnie</t>
  </si>
  <si>
    <t>Bezpieczeństwo pożarowe</t>
  </si>
  <si>
    <t>Kierunek Inżynieria Bezpieczeństwa, studia stacjonarne pierwszego stopnia.
              Rok akademicki 2015/2016, zatwierdzony uchwałą Rady Wydziału dn. 17.04.2015, obowiązuje w smestrze I-VII</t>
  </si>
  <si>
    <t>Moduł hum. - społ. 3</t>
  </si>
  <si>
    <t>Zajęcia z obszarów nauk humanistycznych i nauk społecznych</t>
  </si>
  <si>
    <t>Moduł hum. społ. 1</t>
  </si>
  <si>
    <t xml:space="preserve">          - Etyka</t>
  </si>
  <si>
    <t xml:space="preserve">          - Socjologia</t>
  </si>
  <si>
    <t>Moduł hum. - społ. 2</t>
  </si>
  <si>
    <t xml:space="preserve">          - Ekonomia</t>
  </si>
  <si>
    <t xml:space="preserve">          - Zarządzanie</t>
  </si>
  <si>
    <t xml:space="preserve">          - Historia techniki</t>
  </si>
  <si>
    <t xml:space="preserve">          - Wiedza o nauce</t>
  </si>
  <si>
    <t xml:space="preserve">          - Historia przemysłu spożywczego</t>
  </si>
  <si>
    <t xml:space="preserve">          - Historia winiarstwa i browarnictwa</t>
  </si>
  <si>
    <t xml:space="preserve">          - Dziedzictwo kulturowe Lubelszczyzny</t>
  </si>
  <si>
    <t xml:space="preserve">          - Filozofia żywienia</t>
  </si>
  <si>
    <t xml:space="preserve">Logistyka i rachunek kosztów w bezpieczeństwie </t>
  </si>
  <si>
    <t>Język angielski 1</t>
  </si>
  <si>
    <t>Język angielski 2</t>
  </si>
  <si>
    <t>Język angielski 3</t>
  </si>
  <si>
    <t>Język angielski 4 (poziom B2)</t>
  </si>
  <si>
    <t>Język angielski techniczny 5</t>
  </si>
  <si>
    <t>Kierunek Inżynieria Bezpieczeństwa, studia stacjonarne pierwszego stopnia.
 Rok akademicki 2015/2016, zatwierdzony uchwałą Rady Wydziału dn. 17.04.2015, obowiązuje w smestrze I-VII</t>
  </si>
  <si>
    <t xml:space="preserve">BLOK A </t>
  </si>
  <si>
    <t xml:space="preserve">BLOK B </t>
  </si>
  <si>
    <t xml:space="preserve"> BLOK C </t>
  </si>
  <si>
    <t>Projektowanie inżynierskie CAD 2</t>
  </si>
  <si>
    <t>Projektowanie inżynierskie CAD 1</t>
  </si>
  <si>
    <t>Moduł hum. - społ.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</si>
</sst>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9" fillId="7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1" borderId="0" applyNumberFormat="0" applyBorder="0" applyAlignment="0" applyProtection="0"/>
    <xf numFmtId="0" fontId="40" fillId="3" borderId="1" applyNumberFormat="0" applyAlignment="0" applyProtection="0"/>
    <xf numFmtId="0" fontId="41" fillId="4" borderId="2" applyNumberFormat="0" applyAlignment="0" applyProtection="0"/>
    <xf numFmtId="0" fontId="42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3" fillId="0" borderId="3" applyNumberFormat="0" applyFill="0" applyAlignment="0" applyProtection="0"/>
    <xf numFmtId="0" fontId="44" fillId="13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4" borderId="1" applyNumberForma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4" fillId="16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1" fontId="3" fillId="0" borderId="0" xfId="52" applyNumberFormat="1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6" fillId="17" borderId="11" xfId="52" applyFont="1" applyFill="1" applyBorder="1" applyAlignment="1">
      <alignment vertical="center"/>
      <protection/>
    </xf>
    <xf numFmtId="1" fontId="6" fillId="17" borderId="11" xfId="52" applyNumberFormat="1" applyFont="1" applyFill="1" applyBorder="1" applyAlignment="1">
      <alignment horizontal="center" vertical="center" wrapText="1"/>
      <protection/>
    </xf>
    <xf numFmtId="164" fontId="6" fillId="17" borderId="11" xfId="63" applyFont="1" applyFill="1" applyBorder="1" applyAlignment="1" applyProtection="1">
      <alignment horizontal="center" vertical="center" textRotation="90" wrapText="1"/>
      <protection/>
    </xf>
    <xf numFmtId="164" fontId="6" fillId="17" borderId="11" xfId="63" applyFont="1" applyFill="1" applyBorder="1" applyAlignment="1" applyProtection="1">
      <alignment horizontal="center" vertical="center" textRotation="90"/>
      <protection/>
    </xf>
    <xf numFmtId="49" fontId="6" fillId="17" borderId="11" xfId="63" applyNumberFormat="1" applyFont="1" applyFill="1" applyBorder="1" applyAlignment="1" applyProtection="1">
      <alignment horizontal="center" vertical="center" textRotation="90" wrapText="1"/>
      <protection/>
    </xf>
    <xf numFmtId="0" fontId="7" fillId="17" borderId="12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textRotation="90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 wrapText="1"/>
      <protection/>
    </xf>
    <xf numFmtId="0" fontId="10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/>
    </xf>
    <xf numFmtId="0" fontId="11" fillId="0" borderId="13" xfId="52" applyFont="1" applyFill="1" applyBorder="1" applyAlignment="1">
      <alignment horizontal="center" vertical="center"/>
      <protection/>
    </xf>
    <xf numFmtId="1" fontId="11" fillId="0" borderId="13" xfId="52" applyNumberFormat="1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/>
    </xf>
    <xf numFmtId="1" fontId="10" fillId="0" borderId="13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12" fillId="0" borderId="0" xfId="52" applyFont="1" applyFill="1" applyAlignment="1">
      <alignment horizontal="center"/>
      <protection/>
    </xf>
    <xf numFmtId="9" fontId="12" fillId="0" borderId="0" xfId="52" applyNumberFormat="1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1" fontId="11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1" fillId="0" borderId="13" xfId="0" applyFont="1" applyFill="1" applyBorder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5" fillId="0" borderId="0" xfId="52" applyFont="1" applyFill="1">
      <alignment/>
      <protection/>
    </xf>
    <xf numFmtId="0" fontId="10" fillId="0" borderId="13" xfId="52" applyFont="1" applyFill="1" applyBorder="1" applyAlignment="1">
      <alignment horizontal="center" vertical="center"/>
      <protection/>
    </xf>
    <xf numFmtId="1" fontId="16" fillId="0" borderId="13" xfId="52" applyNumberFormat="1" applyFont="1" applyFill="1" applyBorder="1" applyAlignment="1">
      <alignment horizontal="center" vertical="center"/>
      <protection/>
    </xf>
    <xf numFmtId="0" fontId="13" fillId="17" borderId="13" xfId="52" applyFont="1" applyFill="1" applyBorder="1" applyAlignment="1">
      <alignment horizontal="right" vertical="center"/>
      <protection/>
    </xf>
    <xf numFmtId="1" fontId="17" fillId="17" borderId="13" xfId="52" applyNumberFormat="1" applyFont="1" applyFill="1" applyBorder="1" applyAlignment="1">
      <alignment horizontal="center" vertical="center"/>
      <protection/>
    </xf>
    <xf numFmtId="0" fontId="18" fillId="17" borderId="13" xfId="52" applyFont="1" applyFill="1" applyBorder="1" applyAlignment="1">
      <alignment horizontal="center" vertical="center"/>
      <protection/>
    </xf>
    <xf numFmtId="1" fontId="18" fillId="17" borderId="13" xfId="52" applyNumberFormat="1" applyFont="1" applyFill="1" applyBorder="1" applyAlignment="1">
      <alignment horizontal="center" vertical="center"/>
      <protection/>
    </xf>
    <xf numFmtId="1" fontId="10" fillId="17" borderId="13" xfId="52" applyNumberFormat="1" applyFont="1" applyFill="1" applyBorder="1" applyAlignment="1">
      <alignment horizontal="center" vertical="center"/>
      <protection/>
    </xf>
    <xf numFmtId="1" fontId="19" fillId="17" borderId="12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Alignment="1">
      <alignment horizontal="center"/>
      <protection/>
    </xf>
    <xf numFmtId="0" fontId="13" fillId="0" borderId="16" xfId="52" applyFont="1" applyFill="1" applyBorder="1" applyAlignment="1">
      <alignment vertical="center"/>
      <protection/>
    </xf>
    <xf numFmtId="0" fontId="13" fillId="0" borderId="17" xfId="52" applyFont="1" applyFill="1" applyBorder="1" applyAlignment="1">
      <alignment vertical="center"/>
      <protection/>
    </xf>
    <xf numFmtId="0" fontId="13" fillId="0" borderId="18" xfId="52" applyFont="1" applyFill="1" applyBorder="1" applyAlignment="1">
      <alignment vertical="center"/>
      <protection/>
    </xf>
    <xf numFmtId="1" fontId="19" fillId="0" borderId="12" xfId="52" applyNumberFormat="1" applyFont="1" applyFill="1" applyBorder="1" applyAlignment="1">
      <alignment horizontal="center" vertical="center"/>
      <protection/>
    </xf>
    <xf numFmtId="0" fontId="10" fillId="0" borderId="2" xfId="0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11" fillId="0" borderId="13" xfId="52" applyNumberFormat="1" applyFont="1" applyFill="1" applyBorder="1" applyAlignment="1">
      <alignment horizontal="center" vertical="center"/>
      <protection/>
    </xf>
    <xf numFmtId="0" fontId="11" fillId="0" borderId="2" xfId="0" applyFont="1" applyBorder="1" applyAlignment="1">
      <alignment/>
    </xf>
    <xf numFmtId="0" fontId="21" fillId="0" borderId="0" xfId="52" applyFont="1" applyFill="1">
      <alignment/>
      <protection/>
    </xf>
    <xf numFmtId="0" fontId="10" fillId="0" borderId="13" xfId="52" applyNumberFormat="1" applyFont="1" applyFill="1" applyBorder="1" applyAlignment="1">
      <alignment horizontal="center" vertical="center"/>
      <protection/>
    </xf>
    <xf numFmtId="0" fontId="10" fillId="0" borderId="2" xfId="0" applyFont="1" applyFill="1" applyBorder="1" applyAlignment="1">
      <alignment/>
    </xf>
    <xf numFmtId="9" fontId="14" fillId="0" borderId="0" xfId="52" applyNumberFormat="1" applyFont="1" applyFill="1">
      <alignment/>
      <protection/>
    </xf>
    <xf numFmtId="0" fontId="13" fillId="17" borderId="19" xfId="52" applyFont="1" applyFill="1" applyBorder="1" applyAlignment="1">
      <alignment horizontal="right" vertical="center"/>
      <protection/>
    </xf>
    <xf numFmtId="0" fontId="7" fillId="17" borderId="12" xfId="52" applyFont="1" applyFill="1" applyBorder="1" applyAlignment="1">
      <alignment horizontal="center" vertical="center"/>
      <protection/>
    </xf>
    <xf numFmtId="0" fontId="13" fillId="0" borderId="20" xfId="52" applyFont="1" applyFill="1" applyBorder="1" applyAlignment="1">
      <alignment vertical="center"/>
      <protection/>
    </xf>
    <xf numFmtId="0" fontId="13" fillId="0" borderId="21" xfId="52" applyFont="1" applyFill="1" applyBorder="1" applyAlignment="1">
      <alignment vertical="center"/>
      <protection/>
    </xf>
    <xf numFmtId="0" fontId="13" fillId="0" borderId="12" xfId="52" applyFont="1" applyFill="1" applyBorder="1" applyAlignment="1">
      <alignment vertical="center"/>
      <protection/>
    </xf>
    <xf numFmtId="1" fontId="10" fillId="0" borderId="13" xfId="0" applyNumberFormat="1" applyFont="1" applyBorder="1" applyAlignment="1">
      <alignment horizontal="center"/>
    </xf>
    <xf numFmtId="1" fontId="22" fillId="0" borderId="13" xfId="52" applyNumberFormat="1" applyFont="1" applyFill="1" applyBorder="1" applyAlignment="1">
      <alignment horizontal="center" vertical="center"/>
      <protection/>
    </xf>
    <xf numFmtId="1" fontId="17" fillId="0" borderId="13" xfId="52" applyNumberFormat="1" applyFont="1" applyFill="1" applyBorder="1" applyAlignment="1">
      <alignment horizontal="center" vertical="center"/>
      <protection/>
    </xf>
    <xf numFmtId="0" fontId="23" fillId="17" borderId="13" xfId="52" applyFont="1" applyFill="1" applyBorder="1" applyAlignment="1">
      <alignment vertical="center"/>
      <protection/>
    </xf>
    <xf numFmtId="1" fontId="17" fillId="0" borderId="13" xfId="52" applyNumberFormat="1" applyFont="1" applyFill="1" applyBorder="1" applyAlignment="1">
      <alignment horizontal="center"/>
      <protection/>
    </xf>
    <xf numFmtId="1" fontId="17" fillId="17" borderId="13" xfId="52" applyNumberFormat="1" applyFont="1" applyFill="1" applyBorder="1" applyAlignment="1">
      <alignment horizontal="center" vertical="center" textRotation="90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/>
      <protection/>
    </xf>
    <xf numFmtId="1" fontId="5" fillId="0" borderId="13" xfId="52" applyNumberFormat="1" applyFont="1" applyFill="1" applyBorder="1" applyAlignment="1">
      <alignment horizontal="left" vertical="center"/>
      <protection/>
    </xf>
    <xf numFmtId="1" fontId="25" fillId="0" borderId="0" xfId="52" applyNumberFormat="1" applyFont="1" applyFill="1" applyAlignment="1">
      <alignment vertical="center"/>
      <protection/>
    </xf>
    <xf numFmtId="1" fontId="26" fillId="0" borderId="13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Border="1" applyAlignment="1">
      <alignment horizontal="center" vertical="center"/>
      <protection/>
    </xf>
    <xf numFmtId="165" fontId="17" fillId="0" borderId="13" xfId="52" applyNumberFormat="1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28" fillId="0" borderId="0" xfId="52" applyFont="1" applyBorder="1" applyAlignment="1">
      <alignment/>
      <protection/>
    </xf>
    <xf numFmtId="1" fontId="25" fillId="0" borderId="0" xfId="52" applyNumberFormat="1" applyFont="1" applyFill="1">
      <alignment/>
      <protection/>
    </xf>
    <xf numFmtId="1" fontId="29" fillId="0" borderId="0" xfId="52" applyNumberFormat="1" applyFont="1" applyFill="1" applyBorder="1" applyAlignment="1">
      <alignment horizont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29" fillId="0" borderId="0" xfId="52" applyNumberFormat="1" applyFont="1" applyFill="1" applyBorder="1" applyAlignment="1">
      <alignment horizontal="center"/>
      <protection/>
    </xf>
    <xf numFmtId="0" fontId="33" fillId="0" borderId="0" xfId="52" applyFont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8" fillId="0" borderId="0" xfId="52" applyFont="1" applyBorder="1" applyAlignment="1">
      <alignment horizontal="right"/>
      <protection/>
    </xf>
    <xf numFmtId="0" fontId="6" fillId="17" borderId="15" xfId="52" applyFont="1" applyFill="1" applyBorder="1" applyAlignment="1">
      <alignment vertical="center"/>
      <protection/>
    </xf>
    <xf numFmtId="1" fontId="6" fillId="17" borderId="13" xfId="52" applyNumberFormat="1" applyFont="1" applyFill="1" applyBorder="1" applyAlignment="1">
      <alignment horizontal="center" vertical="center" wrapText="1"/>
      <protection/>
    </xf>
    <xf numFmtId="164" fontId="6" fillId="17" borderId="15" xfId="63" applyFont="1" applyFill="1" applyBorder="1" applyAlignment="1" applyProtection="1">
      <alignment horizontal="center" vertical="center" textRotation="90" wrapText="1"/>
      <protection/>
    </xf>
    <xf numFmtId="164" fontId="6" fillId="17" borderId="15" xfId="63" applyFont="1" applyFill="1" applyBorder="1" applyAlignment="1" applyProtection="1">
      <alignment horizontal="center" vertical="center" textRotation="90"/>
      <protection/>
    </xf>
    <xf numFmtId="49" fontId="6" fillId="17" borderId="13" xfId="63" applyNumberFormat="1" applyFont="1" applyFill="1" applyBorder="1" applyAlignment="1" applyProtection="1">
      <alignment horizontal="center" vertical="center" textRotation="90" wrapText="1"/>
      <protection/>
    </xf>
    <xf numFmtId="164" fontId="6" fillId="17" borderId="13" xfId="63" applyFont="1" applyFill="1" applyBorder="1" applyAlignment="1" applyProtection="1">
      <alignment horizontal="center" vertical="center" textRotation="90" wrapText="1"/>
      <protection/>
    </xf>
    <xf numFmtId="0" fontId="34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>
      <alignment/>
      <protection/>
    </xf>
    <xf numFmtId="0" fontId="35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1" fontId="11" fillId="0" borderId="15" xfId="52" applyNumberFormat="1" applyFont="1" applyFill="1" applyBorder="1" applyAlignment="1">
      <alignment horizontal="center"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8" fillId="17" borderId="16" xfId="52" applyNumberFormat="1" applyFont="1" applyFill="1" applyBorder="1" applyAlignment="1">
      <alignment horizontal="center" vertical="center"/>
      <protection/>
    </xf>
    <xf numFmtId="1" fontId="18" fillId="17" borderId="2" xfId="52" applyNumberFormat="1" applyFont="1" applyFill="1" applyBorder="1" applyAlignment="1">
      <alignment horizontal="center" vertical="center"/>
      <protection/>
    </xf>
    <xf numFmtId="1" fontId="10" fillId="0" borderId="2" xfId="52" applyNumberFormat="1" applyFont="1" applyFill="1" applyBorder="1" applyAlignment="1">
      <alignment horizontal="center" vertical="center"/>
      <protection/>
    </xf>
    <xf numFmtId="0" fontId="13" fillId="17" borderId="13" xfId="52" applyFont="1" applyFill="1" applyBorder="1" applyAlignment="1">
      <alignment horizontal="left" vertical="center"/>
      <protection/>
    </xf>
    <xf numFmtId="1" fontId="18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0" fontId="9" fillId="17" borderId="13" xfId="52" applyFont="1" applyFill="1" applyBorder="1" applyAlignment="1">
      <alignment vertical="center"/>
      <protection/>
    </xf>
    <xf numFmtId="1" fontId="9" fillId="0" borderId="13" xfId="52" applyNumberFormat="1" applyFont="1" applyFill="1" applyBorder="1" applyAlignment="1">
      <alignment horizontal="left" vertical="center"/>
      <protection/>
    </xf>
    <xf numFmtId="1" fontId="36" fillId="0" borderId="13" xfId="52" applyNumberFormat="1" applyFont="1" applyFill="1" applyBorder="1" applyAlignment="1">
      <alignment horizontal="center" vertical="center"/>
      <protection/>
    </xf>
    <xf numFmtId="0" fontId="1" fillId="0" borderId="0" xfId="44">
      <alignment/>
      <protection/>
    </xf>
    <xf numFmtId="0" fontId="3" fillId="0" borderId="0" xfId="52" applyFont="1">
      <alignment/>
      <protection/>
    </xf>
    <xf numFmtId="0" fontId="6" fillId="17" borderId="13" xfId="52" applyFont="1" applyFill="1" applyBorder="1" applyAlignment="1">
      <alignment horizontal="center" vertical="center" wrapText="1"/>
      <protection/>
    </xf>
    <xf numFmtId="0" fontId="15" fillId="0" borderId="12" xfId="52" applyFont="1" applyFill="1" applyBorder="1" applyAlignment="1">
      <alignment horizontal="center" vertical="center"/>
      <protection/>
    </xf>
    <xf numFmtId="0" fontId="14" fillId="0" borderId="0" xfId="52" applyFont="1" applyFill="1" applyAlignment="1">
      <alignment horizontal="center"/>
      <protection/>
    </xf>
    <xf numFmtId="9" fontId="14" fillId="0" borderId="0" xfId="52" applyNumberFormat="1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5" fillId="0" borderId="0" xfId="52" applyFont="1" applyFill="1">
      <alignment/>
      <protection/>
    </xf>
    <xf numFmtId="0" fontId="30" fillId="0" borderId="0" xfId="52" applyFont="1" applyFill="1">
      <alignment/>
      <protection/>
    </xf>
    <xf numFmtId="0" fontId="5" fillId="0" borderId="0" xfId="52" applyFont="1">
      <alignment/>
      <protection/>
    </xf>
    <xf numFmtId="0" fontId="5" fillId="0" borderId="0" xfId="52" applyFont="1" applyFill="1">
      <alignment/>
      <protection/>
    </xf>
    <xf numFmtId="0" fontId="29" fillId="0" borderId="0" xfId="52" applyFont="1" applyFill="1">
      <alignment/>
      <protection/>
    </xf>
    <xf numFmtId="0" fontId="30" fillId="0" borderId="0" xfId="52" applyFont="1" applyFill="1">
      <alignment/>
      <protection/>
    </xf>
    <xf numFmtId="0" fontId="31" fillId="0" borderId="0" xfId="52" applyFont="1" applyFill="1">
      <alignment/>
      <protection/>
    </xf>
    <xf numFmtId="0" fontId="0" fillId="0" borderId="0" xfId="52" applyFont="1">
      <alignment/>
      <protection/>
    </xf>
    <xf numFmtId="0" fontId="10" fillId="0" borderId="13" xfId="0" applyFont="1" applyFill="1" applyBorder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12" xfId="52" applyFont="1" applyFill="1" applyBorder="1" applyAlignment="1">
      <alignment horizontal="center" vertical="center"/>
      <protection/>
    </xf>
    <xf numFmtId="0" fontId="38" fillId="0" borderId="0" xfId="52" applyFont="1" applyAlignment="1">
      <alignment horizontal="left"/>
      <protection/>
    </xf>
    <xf numFmtId="0" fontId="10" fillId="0" borderId="23" xfId="0" applyFont="1" applyBorder="1" applyAlignment="1">
      <alignment/>
    </xf>
    <xf numFmtId="1" fontId="18" fillId="17" borderId="24" xfId="52" applyNumberFormat="1" applyFont="1" applyFill="1" applyBorder="1" applyAlignment="1">
      <alignment horizontal="center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0" fontId="13" fillId="0" borderId="13" xfId="52" applyFont="1" applyFill="1" applyBorder="1" applyAlignment="1">
      <alignment horizontal="left" vertical="center"/>
      <protection/>
    </xf>
    <xf numFmtId="0" fontId="5" fillId="0" borderId="0" xfId="52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 vertical="center" wrapText="1"/>
      <protection/>
    </xf>
    <xf numFmtId="0" fontId="9" fillId="0" borderId="25" xfId="52" applyFont="1" applyFill="1" applyBorder="1" applyAlignment="1">
      <alignment horizontal="left" vertical="center"/>
      <protection/>
    </xf>
    <xf numFmtId="0" fontId="33" fillId="0" borderId="0" xfId="52" applyFont="1" applyBorder="1" applyAlignment="1">
      <alignment horizontal="center"/>
      <protection/>
    </xf>
    <xf numFmtId="0" fontId="10" fillId="0" borderId="13" xfId="52" applyFont="1" applyFill="1" applyBorder="1" applyAlignment="1">
      <alignment horizontal="left" vertical="center"/>
      <protection/>
    </xf>
    <xf numFmtId="0" fontId="10" fillId="0" borderId="13" xfId="52" applyFont="1" applyFill="1" applyBorder="1" applyAlignment="1">
      <alignment horizontal="left" vertical="center" wrapText="1"/>
      <protection/>
    </xf>
    <xf numFmtId="0" fontId="11" fillId="0" borderId="13" xfId="52" applyFont="1" applyFill="1" applyBorder="1" applyAlignment="1">
      <alignment horizontal="left" vertical="center"/>
      <protection/>
    </xf>
    <xf numFmtId="0" fontId="11" fillId="0" borderId="13" xfId="52" applyFont="1" applyFill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6" fillId="17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left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2"/>
  <sheetViews>
    <sheetView tabSelected="1" zoomScale="120" zoomScaleNormal="120" zoomScalePageLayoutView="0" workbookViewId="0" topLeftCell="A10">
      <selection activeCell="A42" sqref="A42"/>
    </sheetView>
  </sheetViews>
  <sheetFormatPr defaultColWidth="13.00390625" defaultRowHeight="12.75"/>
  <cols>
    <col min="1" max="1" width="45.8515625" style="1" customWidth="1"/>
    <col min="2" max="2" width="6.28125" style="2" customWidth="1"/>
    <col min="3" max="9" width="6.28125" style="3" customWidth="1"/>
    <col min="10" max="10" width="6.2812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7" width="10.57421875" style="7" customWidth="1"/>
    <col min="18" max="16384" width="13.00390625" style="7" customWidth="1"/>
  </cols>
  <sheetData>
    <row r="1" spans="1:10" ht="12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51" customHeight="1">
      <c r="A2" s="145" t="s">
        <v>107</v>
      </c>
      <c r="B2" s="145"/>
      <c r="C2" s="145"/>
      <c r="D2" s="145"/>
      <c r="E2" s="145"/>
      <c r="F2" s="145"/>
      <c r="G2" s="145"/>
      <c r="H2" s="145"/>
      <c r="I2" s="145"/>
      <c r="J2" s="145"/>
    </row>
    <row r="3" ht="12.75">
      <c r="J3" s="9"/>
    </row>
    <row r="4" spans="1:17" s="17" customFormat="1" ht="84" customHeight="1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4" t="s">
        <v>7</v>
      </c>
      <c r="H4" s="12" t="s">
        <v>8</v>
      </c>
      <c r="I4" s="13" t="s">
        <v>9</v>
      </c>
      <c r="J4" s="13" t="s">
        <v>10</v>
      </c>
      <c r="K4" s="15" t="s">
        <v>11</v>
      </c>
      <c r="L4" s="16" t="s">
        <v>12</v>
      </c>
      <c r="M4" s="16" t="s">
        <v>13</v>
      </c>
      <c r="O4" s="18" t="s">
        <v>14</v>
      </c>
      <c r="P4" s="18" t="s">
        <v>15</v>
      </c>
      <c r="Q4" s="129"/>
    </row>
    <row r="5" spans="1:17" s="17" customFormat="1" ht="12.75" customHeight="1">
      <c r="A5" s="146" t="s">
        <v>16</v>
      </c>
      <c r="B5" s="146"/>
      <c r="C5" s="146"/>
      <c r="D5" s="146"/>
      <c r="E5" s="146"/>
      <c r="F5" s="146"/>
      <c r="G5" s="146"/>
      <c r="H5" s="146"/>
      <c r="I5" s="146"/>
      <c r="J5" s="146"/>
      <c r="K5" s="15"/>
      <c r="L5" s="16"/>
      <c r="M5" s="16"/>
      <c r="O5" s="18"/>
      <c r="P5" s="18"/>
      <c r="Q5" s="129"/>
    </row>
    <row r="6" spans="1:17" s="29" customFormat="1" ht="12" customHeight="1">
      <c r="A6" s="19" t="s">
        <v>123</v>
      </c>
      <c r="B6" s="20">
        <v>2</v>
      </c>
      <c r="C6" s="21" t="s">
        <v>17</v>
      </c>
      <c r="D6" s="22">
        <f aca="true" t="shared" si="0" ref="D6:D15">SUM(E6:H6)</f>
        <v>30</v>
      </c>
      <c r="E6" s="23">
        <v>0</v>
      </c>
      <c r="F6" s="23"/>
      <c r="G6" s="23">
        <v>30</v>
      </c>
      <c r="H6" s="22"/>
      <c r="I6" s="22">
        <f aca="true" t="shared" si="1" ref="I6:I15">ROUNDUP(E6/15,0)</f>
        <v>0</v>
      </c>
      <c r="J6" s="24">
        <f aca="true" t="shared" si="2" ref="J6:J16">ROUNDUP((F6+G6+H6)/15,0)</f>
        <v>2</v>
      </c>
      <c r="K6" s="25" t="str">
        <f aca="true" t="shared" si="3" ref="K6:K14">"#REF!/25"</f>
        <v>#REF!/25</v>
      </c>
      <c r="L6" s="26">
        <v>0</v>
      </c>
      <c r="M6" s="26">
        <f aca="true" t="shared" si="4" ref="M6:M14">IF(G6&gt;0,1,0)</f>
        <v>1</v>
      </c>
      <c r="N6" s="27" t="str">
        <f>"#REF!/E5"</f>
        <v>#REF!/E5</v>
      </c>
      <c r="O6" s="28">
        <v>3</v>
      </c>
      <c r="P6" s="28" t="str">
        <f>"#REF!-P5"</f>
        <v>#REF!-P5</v>
      </c>
      <c r="Q6" s="130"/>
    </row>
    <row r="7" spans="1:17" s="29" customFormat="1" ht="12" customHeight="1">
      <c r="A7" s="19" t="s">
        <v>18</v>
      </c>
      <c r="B7" s="20">
        <v>1</v>
      </c>
      <c r="C7" s="21" t="s">
        <v>17</v>
      </c>
      <c r="D7" s="22">
        <f t="shared" si="0"/>
        <v>30</v>
      </c>
      <c r="E7" s="30">
        <v>0</v>
      </c>
      <c r="F7" s="30">
        <v>30</v>
      </c>
      <c r="G7" s="30"/>
      <c r="H7" s="22"/>
      <c r="I7" s="22">
        <f t="shared" si="1"/>
        <v>0</v>
      </c>
      <c r="J7" s="24">
        <f t="shared" si="2"/>
        <v>2</v>
      </c>
      <c r="K7" s="25" t="str">
        <f t="shared" si="3"/>
        <v>#REF!/25</v>
      </c>
      <c r="L7" s="26">
        <v>0</v>
      </c>
      <c r="M7" s="26">
        <f t="shared" si="4"/>
        <v>0</v>
      </c>
      <c r="N7" s="27" t="str">
        <f>"#REF!/E6"</f>
        <v>#REF!/E6</v>
      </c>
      <c r="O7" s="28">
        <v>2</v>
      </c>
      <c r="P7" s="28" t="str">
        <f>"#REF!-P6"</f>
        <v>#REF!-P6</v>
      </c>
      <c r="Q7" s="130"/>
    </row>
    <row r="8" spans="1:17" s="29" customFormat="1" ht="12" customHeight="1">
      <c r="A8" s="19" t="s">
        <v>91</v>
      </c>
      <c r="B8" s="20">
        <v>0</v>
      </c>
      <c r="C8" s="21" t="s">
        <v>17</v>
      </c>
      <c r="D8" s="22">
        <v>5</v>
      </c>
      <c r="E8" s="30">
        <v>5</v>
      </c>
      <c r="F8" s="30"/>
      <c r="G8" s="30"/>
      <c r="H8" s="22"/>
      <c r="I8" s="22">
        <v>1</v>
      </c>
      <c r="J8" s="24"/>
      <c r="K8" s="25"/>
      <c r="L8" s="26"/>
      <c r="M8" s="26"/>
      <c r="N8" s="27"/>
      <c r="O8" s="28"/>
      <c r="P8" s="28"/>
      <c r="Q8" s="130"/>
    </row>
    <row r="9" spans="1:17" s="29" customFormat="1" ht="12" customHeight="1">
      <c r="A9" s="31" t="s">
        <v>19</v>
      </c>
      <c r="B9" s="20">
        <v>5</v>
      </c>
      <c r="C9" s="21" t="s">
        <v>17</v>
      </c>
      <c r="D9" s="22">
        <f t="shared" si="0"/>
        <v>60</v>
      </c>
      <c r="E9" s="30">
        <v>30</v>
      </c>
      <c r="F9" s="30">
        <v>30</v>
      </c>
      <c r="G9" s="30"/>
      <c r="H9" s="22"/>
      <c r="I9" s="22">
        <f t="shared" si="1"/>
        <v>2</v>
      </c>
      <c r="J9" s="24">
        <f t="shared" si="2"/>
        <v>2</v>
      </c>
      <c r="K9" s="25" t="str">
        <f t="shared" si="3"/>
        <v>#REF!/25</v>
      </c>
      <c r="L9" s="26">
        <v>0</v>
      </c>
      <c r="M9" s="26">
        <f t="shared" si="4"/>
        <v>0</v>
      </c>
      <c r="N9" s="27" t="str">
        <f>"#REF!/E7"</f>
        <v>#REF!/E7</v>
      </c>
      <c r="O9" s="28">
        <f>D9/25</f>
        <v>2.4</v>
      </c>
      <c r="P9" s="28" t="str">
        <f>"#REF!-P7"</f>
        <v>#REF!-P7</v>
      </c>
      <c r="Q9" s="130"/>
    </row>
    <row r="10" spans="1:17" s="29" customFormat="1" ht="12" customHeight="1">
      <c r="A10" s="31" t="s">
        <v>20</v>
      </c>
      <c r="B10" s="20">
        <v>5</v>
      </c>
      <c r="C10" s="21" t="s">
        <v>21</v>
      </c>
      <c r="D10" s="22">
        <f t="shared" si="0"/>
        <v>60</v>
      </c>
      <c r="E10" s="30">
        <v>30</v>
      </c>
      <c r="F10" s="30">
        <v>10</v>
      </c>
      <c r="G10" s="30">
        <v>20</v>
      </c>
      <c r="H10" s="22"/>
      <c r="I10" s="22">
        <f t="shared" si="1"/>
        <v>2</v>
      </c>
      <c r="J10" s="24">
        <f t="shared" si="2"/>
        <v>2</v>
      </c>
      <c r="K10" s="25" t="str">
        <f t="shared" si="3"/>
        <v>#REF!/25</v>
      </c>
      <c r="L10" s="26">
        <v>0</v>
      </c>
      <c r="M10" s="26">
        <f t="shared" si="4"/>
        <v>1</v>
      </c>
      <c r="N10" s="27" t="str">
        <f>"#REF!/E8"</f>
        <v>#REF!/E8</v>
      </c>
      <c r="O10" s="28">
        <v>0.6</v>
      </c>
      <c r="P10" s="28" t="str">
        <f>"#REF!-P8"</f>
        <v>#REF!-P8</v>
      </c>
      <c r="Q10" s="130"/>
    </row>
    <row r="11" spans="1:17" s="34" customFormat="1" ht="12" customHeight="1">
      <c r="A11" s="31" t="s">
        <v>22</v>
      </c>
      <c r="B11" s="32">
        <v>5</v>
      </c>
      <c r="C11" s="21" t="s">
        <v>21</v>
      </c>
      <c r="D11" s="22">
        <f t="shared" si="0"/>
        <v>60</v>
      </c>
      <c r="E11" s="30">
        <v>30</v>
      </c>
      <c r="F11" s="33">
        <v>10</v>
      </c>
      <c r="G11" s="33">
        <v>20</v>
      </c>
      <c r="H11" s="22"/>
      <c r="I11" s="22">
        <f t="shared" si="1"/>
        <v>2</v>
      </c>
      <c r="J11" s="24">
        <f t="shared" si="2"/>
        <v>2</v>
      </c>
      <c r="K11" s="25" t="str">
        <f t="shared" si="3"/>
        <v>#REF!/25</v>
      </c>
      <c r="L11" s="26">
        <v>0</v>
      </c>
      <c r="M11" s="26">
        <f t="shared" si="4"/>
        <v>1</v>
      </c>
      <c r="N11" s="27" t="str">
        <f>"#REF!/E9"</f>
        <v>#REF!/E9</v>
      </c>
      <c r="O11" s="28">
        <v>0.6</v>
      </c>
      <c r="P11" s="28" t="str">
        <f>"#REF!-P9"</f>
        <v>#REF!-P9</v>
      </c>
      <c r="Q11" s="131"/>
    </row>
    <row r="12" spans="1:17" s="29" customFormat="1" ht="12" customHeight="1">
      <c r="A12" s="31" t="s">
        <v>133</v>
      </c>
      <c r="B12" s="20">
        <v>4</v>
      </c>
      <c r="C12" s="21" t="s">
        <v>17</v>
      </c>
      <c r="D12" s="22">
        <f t="shared" si="0"/>
        <v>45</v>
      </c>
      <c r="E12" s="30">
        <v>15</v>
      </c>
      <c r="F12" s="33">
        <v>6</v>
      </c>
      <c r="G12" s="33">
        <v>24</v>
      </c>
      <c r="H12" s="22"/>
      <c r="I12" s="22">
        <f t="shared" si="1"/>
        <v>1</v>
      </c>
      <c r="J12" s="24">
        <f t="shared" si="2"/>
        <v>2</v>
      </c>
      <c r="K12" s="25" t="str">
        <f t="shared" si="3"/>
        <v>#REF!/25</v>
      </c>
      <c r="L12" s="35">
        <v>1</v>
      </c>
      <c r="M12" s="26">
        <f t="shared" si="4"/>
        <v>1</v>
      </c>
      <c r="N12" s="27" t="str">
        <f>"#REF!/E10"</f>
        <v>#REF!/E10</v>
      </c>
      <c r="O12" s="28">
        <f>D12/25</f>
        <v>1.8</v>
      </c>
      <c r="P12" s="28" t="str">
        <f>"#REF!-P10"</f>
        <v>#REF!-P10</v>
      </c>
      <c r="Q12" s="130"/>
    </row>
    <row r="13" spans="1:17" s="39" customFormat="1" ht="12" customHeight="1">
      <c r="A13" s="36" t="s">
        <v>99</v>
      </c>
      <c r="B13" s="37">
        <v>2</v>
      </c>
      <c r="C13" s="21" t="s">
        <v>17</v>
      </c>
      <c r="D13" s="22">
        <f t="shared" si="0"/>
        <v>30</v>
      </c>
      <c r="E13" s="30">
        <v>15</v>
      </c>
      <c r="F13" s="38"/>
      <c r="G13" s="38">
        <v>15</v>
      </c>
      <c r="H13" s="22"/>
      <c r="I13" s="22">
        <f t="shared" si="1"/>
        <v>1</v>
      </c>
      <c r="J13" s="24">
        <f t="shared" si="2"/>
        <v>1</v>
      </c>
      <c r="K13" s="25" t="str">
        <f t="shared" si="3"/>
        <v>#REF!/25</v>
      </c>
      <c r="L13" s="26">
        <v>0</v>
      </c>
      <c r="M13" s="26">
        <f t="shared" si="4"/>
        <v>1</v>
      </c>
      <c r="N13" s="27" t="str">
        <f>"#REF!/E11"</f>
        <v>#REF!/E11</v>
      </c>
      <c r="O13" s="28">
        <v>1</v>
      </c>
      <c r="P13" s="28" t="str">
        <f>"#REF!-P11"</f>
        <v>#REF!-P11</v>
      </c>
      <c r="Q13" s="132"/>
    </row>
    <row r="14" spans="1:17" s="29" customFormat="1" ht="12" customHeight="1">
      <c r="A14" s="31" t="s">
        <v>23</v>
      </c>
      <c r="B14" s="20">
        <v>4</v>
      </c>
      <c r="C14" s="40" t="s">
        <v>17</v>
      </c>
      <c r="D14" s="22">
        <f t="shared" si="0"/>
        <v>45</v>
      </c>
      <c r="E14" s="30">
        <v>30</v>
      </c>
      <c r="F14" s="30">
        <v>3</v>
      </c>
      <c r="G14" s="30">
        <v>12</v>
      </c>
      <c r="H14" s="41"/>
      <c r="I14" s="24">
        <f t="shared" si="1"/>
        <v>2</v>
      </c>
      <c r="J14" s="24">
        <f t="shared" si="2"/>
        <v>1</v>
      </c>
      <c r="K14" s="25" t="str">
        <f t="shared" si="3"/>
        <v>#REF!/25</v>
      </c>
      <c r="L14" s="35">
        <v>1</v>
      </c>
      <c r="M14" s="26">
        <f t="shared" si="4"/>
        <v>1</v>
      </c>
      <c r="N14" s="27" t="str">
        <f>"#REF!/E12"</f>
        <v>#REF!/E12</v>
      </c>
      <c r="O14" s="28">
        <f>D14/25</f>
        <v>1.8</v>
      </c>
      <c r="P14" s="28" t="str">
        <f>"#REF!-P12"</f>
        <v>#REF!-P12</v>
      </c>
      <c r="Q14" s="130"/>
    </row>
    <row r="15" spans="1:17" s="127" customFormat="1" ht="12" customHeight="1">
      <c r="A15" s="135" t="s">
        <v>134</v>
      </c>
      <c r="B15" s="136">
        <v>2</v>
      </c>
      <c r="C15" s="40" t="s">
        <v>17</v>
      </c>
      <c r="D15" s="24">
        <f t="shared" si="0"/>
        <v>30</v>
      </c>
      <c r="E15" s="137">
        <v>30</v>
      </c>
      <c r="F15" s="137"/>
      <c r="G15" s="137"/>
      <c r="H15" s="24"/>
      <c r="I15" s="24">
        <f t="shared" si="1"/>
        <v>2</v>
      </c>
      <c r="J15" s="24">
        <f t="shared" si="2"/>
        <v>0</v>
      </c>
      <c r="K15" s="123"/>
      <c r="L15" s="124"/>
      <c r="M15" s="124"/>
      <c r="N15" s="125"/>
      <c r="O15" s="126"/>
      <c r="P15" s="126"/>
      <c r="Q15" s="128"/>
    </row>
    <row r="16" spans="1:17" s="34" customFormat="1" ht="12" customHeight="1">
      <c r="A16" s="42" t="s">
        <v>24</v>
      </c>
      <c r="B16" s="43">
        <f>SUM(B6:B15)</f>
        <v>30</v>
      </c>
      <c r="C16" s="44">
        <f>COUNTIF(C6:C15,"e")</f>
        <v>2</v>
      </c>
      <c r="D16" s="45">
        <f aca="true" t="shared" si="5" ref="D16:I16">SUM(D6:D15)</f>
        <v>395</v>
      </c>
      <c r="E16" s="45">
        <f t="shared" si="5"/>
        <v>185</v>
      </c>
      <c r="F16" s="45">
        <f t="shared" si="5"/>
        <v>89</v>
      </c>
      <c r="G16" s="45">
        <f t="shared" si="5"/>
        <v>121</v>
      </c>
      <c r="H16" s="45">
        <f t="shared" si="5"/>
        <v>0</v>
      </c>
      <c r="I16" s="45">
        <f t="shared" si="5"/>
        <v>13</v>
      </c>
      <c r="J16" s="46">
        <f t="shared" si="2"/>
        <v>14</v>
      </c>
      <c r="K16" s="47">
        <f>SUM(K6:K15)</f>
        <v>0</v>
      </c>
      <c r="L16" s="48"/>
      <c r="M16" s="26"/>
      <c r="N16" s="27"/>
      <c r="O16" s="28"/>
      <c r="P16" s="28"/>
      <c r="Q16" s="131"/>
    </row>
    <row r="17" spans="1:17" s="34" customFormat="1" ht="12" customHeight="1">
      <c r="A17" s="49" t="s">
        <v>25</v>
      </c>
      <c r="B17" s="50"/>
      <c r="C17" s="50"/>
      <c r="D17" s="50"/>
      <c r="E17" s="50"/>
      <c r="F17" s="50"/>
      <c r="G17" s="50"/>
      <c r="H17" s="50"/>
      <c r="I17" s="50"/>
      <c r="J17" s="51"/>
      <c r="K17" s="52"/>
      <c r="L17" s="48"/>
      <c r="M17" s="26"/>
      <c r="N17" s="27"/>
      <c r="O17" s="28"/>
      <c r="P17" s="28"/>
      <c r="Q17" s="131"/>
    </row>
    <row r="18" spans="1:17" s="34" customFormat="1" ht="12" customHeight="1">
      <c r="A18" s="53" t="s">
        <v>124</v>
      </c>
      <c r="B18" s="54">
        <v>2</v>
      </c>
      <c r="C18" s="21" t="s">
        <v>17</v>
      </c>
      <c r="D18" s="22">
        <f aca="true" t="shared" si="6" ref="D18:D26">SUM(E18:H18)</f>
        <v>30</v>
      </c>
      <c r="E18" s="22">
        <v>0</v>
      </c>
      <c r="F18" s="22"/>
      <c r="G18" s="55">
        <v>30</v>
      </c>
      <c r="H18" s="22"/>
      <c r="I18" s="22">
        <f aca="true" t="shared" si="7" ref="I18:I26">ROUNDUP(E18/15,0)</f>
        <v>0</v>
      </c>
      <c r="J18" s="24">
        <f aca="true" t="shared" si="8" ref="J18:J26">ROUNDUP((F18+G18+H18)/15,0)</f>
        <v>2</v>
      </c>
      <c r="K18" s="25" t="str">
        <f aca="true" t="shared" si="9" ref="K18:K24">"#REF!/25"</f>
        <v>#REF!/25</v>
      </c>
      <c r="L18" s="48">
        <v>0</v>
      </c>
      <c r="M18" s="26">
        <f aca="true" t="shared" si="10" ref="M18:M24">IF(G18&gt;0,1,0)</f>
        <v>1</v>
      </c>
      <c r="N18" s="27" t="str">
        <f>"#REF!/E17"</f>
        <v>#REF!/E17</v>
      </c>
      <c r="O18" s="28">
        <v>4.2</v>
      </c>
      <c r="P18" s="28" t="str">
        <f>"#REF!-P17"</f>
        <v>#REF!-P17</v>
      </c>
      <c r="Q18" s="131"/>
    </row>
    <row r="19" spans="1:17" s="29" customFormat="1" ht="12" customHeight="1">
      <c r="A19" s="53" t="s">
        <v>26</v>
      </c>
      <c r="B19" s="54">
        <v>1</v>
      </c>
      <c r="C19" s="40" t="s">
        <v>17</v>
      </c>
      <c r="D19" s="24">
        <f t="shared" si="6"/>
        <v>30</v>
      </c>
      <c r="E19" s="24">
        <v>0</v>
      </c>
      <c r="F19" s="24">
        <v>30</v>
      </c>
      <c r="G19" s="58"/>
      <c r="H19" s="24"/>
      <c r="I19" s="24">
        <f t="shared" si="7"/>
        <v>0</v>
      </c>
      <c r="J19" s="24">
        <f t="shared" si="8"/>
        <v>2</v>
      </c>
      <c r="K19" s="138" t="str">
        <f t="shared" si="9"/>
        <v>#REF!/25</v>
      </c>
      <c r="L19" s="26">
        <v>0</v>
      </c>
      <c r="M19" s="26">
        <f t="shared" si="10"/>
        <v>0</v>
      </c>
      <c r="N19" s="27" t="str">
        <f>"#REF!/E18"</f>
        <v>#REF!/E18</v>
      </c>
      <c r="O19" s="28">
        <v>4</v>
      </c>
      <c r="P19" s="28" t="str">
        <f>"#REF!-P18"</f>
        <v>#REF!-P18</v>
      </c>
      <c r="Q19" s="130"/>
    </row>
    <row r="20" spans="1:17" s="57" customFormat="1" ht="12" customHeight="1">
      <c r="A20" s="56" t="s">
        <v>27</v>
      </c>
      <c r="B20" s="54">
        <v>3</v>
      </c>
      <c r="C20" s="21" t="s">
        <v>21</v>
      </c>
      <c r="D20" s="22">
        <f t="shared" si="6"/>
        <v>45</v>
      </c>
      <c r="E20" s="22">
        <v>15</v>
      </c>
      <c r="F20" s="22">
        <v>30</v>
      </c>
      <c r="G20" s="55"/>
      <c r="H20" s="22"/>
      <c r="I20" s="22">
        <f t="shared" si="7"/>
        <v>1</v>
      </c>
      <c r="J20" s="24">
        <f t="shared" si="8"/>
        <v>2</v>
      </c>
      <c r="K20" s="25" t="str">
        <f t="shared" si="9"/>
        <v>#REF!/25</v>
      </c>
      <c r="L20" s="26">
        <v>0</v>
      </c>
      <c r="M20" s="26">
        <f t="shared" si="10"/>
        <v>0</v>
      </c>
      <c r="N20" s="27" t="str">
        <f>"#REF!/E19"</f>
        <v>#REF!/E19</v>
      </c>
      <c r="O20" s="28">
        <v>4</v>
      </c>
      <c r="P20" s="28" t="str">
        <f>"#REF!-P19"</f>
        <v>#REF!-P19</v>
      </c>
      <c r="Q20" s="133"/>
    </row>
    <row r="21" spans="1:17" s="39" customFormat="1" ht="12" customHeight="1">
      <c r="A21" s="56" t="s">
        <v>132</v>
      </c>
      <c r="B21" s="54">
        <v>2</v>
      </c>
      <c r="C21" s="40" t="s">
        <v>17</v>
      </c>
      <c r="D21" s="22">
        <f t="shared" si="6"/>
        <v>30</v>
      </c>
      <c r="E21" s="24">
        <v>0</v>
      </c>
      <c r="F21" s="24">
        <v>6</v>
      </c>
      <c r="G21" s="58">
        <v>24</v>
      </c>
      <c r="H21" s="24"/>
      <c r="I21" s="22">
        <f t="shared" si="7"/>
        <v>0</v>
      </c>
      <c r="J21" s="24">
        <f t="shared" si="8"/>
        <v>2</v>
      </c>
      <c r="K21" s="25" t="str">
        <f t="shared" si="9"/>
        <v>#REF!/25</v>
      </c>
      <c r="L21" s="26">
        <v>0</v>
      </c>
      <c r="M21" s="26">
        <f t="shared" si="10"/>
        <v>1</v>
      </c>
      <c r="N21" s="27" t="str">
        <f>"#REF!/E20"</f>
        <v>#REF!/E20</v>
      </c>
      <c r="O21" s="28">
        <f>D21/25</f>
        <v>1.2</v>
      </c>
      <c r="P21" s="28" t="str">
        <f>"#REF!-P20"</f>
        <v>#REF!-P20</v>
      </c>
      <c r="Q21" s="132"/>
    </row>
    <row r="22" spans="1:17" s="34" customFormat="1" ht="12" customHeight="1">
      <c r="A22" s="59" t="s">
        <v>113</v>
      </c>
      <c r="B22" s="54">
        <v>2</v>
      </c>
      <c r="C22" s="40" t="s">
        <v>17</v>
      </c>
      <c r="D22" s="22">
        <f t="shared" si="6"/>
        <v>30</v>
      </c>
      <c r="E22" s="22">
        <v>30</v>
      </c>
      <c r="F22" s="22"/>
      <c r="G22" s="55"/>
      <c r="H22" s="22"/>
      <c r="I22" s="22">
        <f t="shared" si="7"/>
        <v>2</v>
      </c>
      <c r="J22" s="24">
        <f t="shared" si="8"/>
        <v>0</v>
      </c>
      <c r="K22" s="25" t="str">
        <f t="shared" si="9"/>
        <v>#REF!/25</v>
      </c>
      <c r="L22" s="48">
        <v>0</v>
      </c>
      <c r="M22" s="26">
        <f t="shared" si="10"/>
        <v>0</v>
      </c>
      <c r="N22" s="27" t="str">
        <f>"#REF!/E21"</f>
        <v>#REF!/E21</v>
      </c>
      <c r="O22" s="28">
        <f>D22/25</f>
        <v>1.2</v>
      </c>
      <c r="P22" s="28" t="str">
        <f>"#REF!-P21"</f>
        <v>#REF!-P21</v>
      </c>
      <c r="Q22" s="131"/>
    </row>
    <row r="23" spans="1:17" s="29" customFormat="1" ht="12" customHeight="1">
      <c r="A23" s="56" t="s">
        <v>28</v>
      </c>
      <c r="B23" s="54">
        <v>4</v>
      </c>
      <c r="C23" s="21" t="s">
        <v>21</v>
      </c>
      <c r="D23" s="22">
        <f t="shared" si="6"/>
        <v>45</v>
      </c>
      <c r="E23" s="22">
        <v>15</v>
      </c>
      <c r="F23" s="22">
        <v>6</v>
      </c>
      <c r="G23" s="22">
        <v>24</v>
      </c>
      <c r="H23" s="22"/>
      <c r="I23" s="22">
        <f t="shared" si="7"/>
        <v>1</v>
      </c>
      <c r="J23" s="24">
        <f t="shared" si="8"/>
        <v>2</v>
      </c>
      <c r="K23" s="25" t="str">
        <f t="shared" si="9"/>
        <v>#REF!/25</v>
      </c>
      <c r="L23" s="35">
        <v>1</v>
      </c>
      <c r="M23" s="26">
        <f t="shared" si="10"/>
        <v>1</v>
      </c>
      <c r="N23" s="27" t="str">
        <f>"#REF!/E22"</f>
        <v>#REF!/E22</v>
      </c>
      <c r="O23" s="28">
        <f>D23/25</f>
        <v>1.8</v>
      </c>
      <c r="P23" s="28" t="str">
        <f>"#REF!-P22"</f>
        <v>#REF!-P22</v>
      </c>
      <c r="Q23" s="130"/>
    </row>
    <row r="24" spans="1:17" s="39" customFormat="1" ht="12" customHeight="1">
      <c r="A24" s="56" t="s">
        <v>29</v>
      </c>
      <c r="B24" s="54">
        <v>5</v>
      </c>
      <c r="C24" s="21" t="s">
        <v>17</v>
      </c>
      <c r="D24" s="22">
        <f t="shared" si="6"/>
        <v>60</v>
      </c>
      <c r="E24" s="22">
        <v>30</v>
      </c>
      <c r="F24" s="22">
        <v>6</v>
      </c>
      <c r="G24" s="22">
        <v>24</v>
      </c>
      <c r="H24" s="22"/>
      <c r="I24" s="22">
        <f t="shared" si="7"/>
        <v>2</v>
      </c>
      <c r="J24" s="24">
        <f t="shared" si="8"/>
        <v>2</v>
      </c>
      <c r="K24" s="25" t="str">
        <f t="shared" si="9"/>
        <v>#REF!/25</v>
      </c>
      <c r="L24" s="35">
        <v>1</v>
      </c>
      <c r="M24" s="26">
        <f t="shared" si="10"/>
        <v>1</v>
      </c>
      <c r="N24" s="60" t="str">
        <f>"#REF!/E23"</f>
        <v>#REF!/E23</v>
      </c>
      <c r="O24" s="28">
        <f>D24/25</f>
        <v>2.4</v>
      </c>
      <c r="P24" s="28" t="str">
        <f>"#REF!-P23"</f>
        <v>#REF!-P23</v>
      </c>
      <c r="Q24" s="132"/>
    </row>
    <row r="25" spans="1:17" s="39" customFormat="1" ht="12" customHeight="1">
      <c r="A25" s="53" t="s">
        <v>30</v>
      </c>
      <c r="B25" s="54">
        <v>4</v>
      </c>
      <c r="C25" s="21" t="s">
        <v>21</v>
      </c>
      <c r="D25" s="22">
        <f t="shared" si="6"/>
        <v>45</v>
      </c>
      <c r="E25" s="22">
        <v>15</v>
      </c>
      <c r="F25" s="22">
        <v>6</v>
      </c>
      <c r="G25" s="22">
        <v>24</v>
      </c>
      <c r="H25" s="22"/>
      <c r="I25" s="22">
        <f t="shared" si="7"/>
        <v>1</v>
      </c>
      <c r="J25" s="24">
        <f t="shared" si="8"/>
        <v>2</v>
      </c>
      <c r="K25" s="25"/>
      <c r="L25" s="35"/>
      <c r="M25" s="26"/>
      <c r="N25" s="60"/>
      <c r="O25" s="28"/>
      <c r="P25" s="28"/>
      <c r="Q25" s="132"/>
    </row>
    <row r="26" spans="1:17" s="39" customFormat="1" ht="12" customHeight="1">
      <c r="A26" s="56" t="s">
        <v>31</v>
      </c>
      <c r="B26" s="54">
        <v>4</v>
      </c>
      <c r="C26" s="21" t="s">
        <v>17</v>
      </c>
      <c r="D26" s="22">
        <f t="shared" si="6"/>
        <v>45</v>
      </c>
      <c r="E26" s="22">
        <v>30</v>
      </c>
      <c r="F26" s="22">
        <v>5</v>
      </c>
      <c r="G26" s="22">
        <v>10</v>
      </c>
      <c r="H26" s="22"/>
      <c r="I26" s="22">
        <f t="shared" si="7"/>
        <v>2</v>
      </c>
      <c r="J26" s="24">
        <f t="shared" si="8"/>
        <v>1</v>
      </c>
      <c r="K26" s="25"/>
      <c r="L26" s="35"/>
      <c r="M26" s="26"/>
      <c r="N26" s="60"/>
      <c r="O26" s="28"/>
      <c r="P26" s="28"/>
      <c r="Q26" s="132"/>
    </row>
    <row r="27" spans="1:17" s="34" customFormat="1" ht="12" customHeight="1">
      <c r="A27" s="56" t="s">
        <v>32</v>
      </c>
      <c r="B27" s="54">
        <v>4</v>
      </c>
      <c r="C27" s="21" t="s">
        <v>17</v>
      </c>
      <c r="D27" s="22">
        <f>SUM(E27:H27)</f>
        <v>45</v>
      </c>
      <c r="E27" s="22">
        <v>15</v>
      </c>
      <c r="F27" s="22">
        <v>10</v>
      </c>
      <c r="G27" s="22">
        <v>20</v>
      </c>
      <c r="H27" s="22"/>
      <c r="I27" s="22">
        <f>ROUNDUP(E27/15,0)</f>
        <v>1</v>
      </c>
      <c r="J27" s="24">
        <f>ROUNDUP((F27+G27+H27)/15,0)</f>
        <v>2</v>
      </c>
      <c r="K27" s="25" t="str">
        <f>"#REF!/25"</f>
        <v>#REF!/25</v>
      </c>
      <c r="L27" s="48">
        <v>0</v>
      </c>
      <c r="M27" s="26">
        <f>IF(G27&gt;0,1,0)</f>
        <v>1</v>
      </c>
      <c r="N27" s="27" t="str">
        <f>"#REF!/E25"</f>
        <v>#REF!/E25</v>
      </c>
      <c r="O27" s="28">
        <v>1</v>
      </c>
      <c r="P27" s="28" t="str">
        <f>"#REF!-P25"</f>
        <v>#REF!-P25</v>
      </c>
      <c r="Q27" s="131"/>
    </row>
    <row r="28" spans="1:17" s="29" customFormat="1" ht="12" customHeight="1">
      <c r="A28" s="61" t="s">
        <v>24</v>
      </c>
      <c r="B28" s="43">
        <f>SUM(B18:B27)</f>
        <v>31</v>
      </c>
      <c r="C28" s="44">
        <f>COUNTIF(C18:C27,"e")</f>
        <v>3</v>
      </c>
      <c r="D28" s="45">
        <f aca="true" t="shared" si="11" ref="D28:K28">SUM(D18:D27)</f>
        <v>405</v>
      </c>
      <c r="E28" s="45">
        <f t="shared" si="11"/>
        <v>150</v>
      </c>
      <c r="F28" s="45">
        <f t="shared" si="11"/>
        <v>99</v>
      </c>
      <c r="G28" s="45">
        <f t="shared" si="11"/>
        <v>156</v>
      </c>
      <c r="H28" s="45">
        <f t="shared" si="11"/>
        <v>0</v>
      </c>
      <c r="I28" s="45">
        <f t="shared" si="11"/>
        <v>10</v>
      </c>
      <c r="J28" s="43">
        <f t="shared" si="11"/>
        <v>17</v>
      </c>
      <c r="K28" s="62">
        <f t="shared" si="11"/>
        <v>0</v>
      </c>
      <c r="L28" s="26"/>
      <c r="M28" s="26"/>
      <c r="N28" s="27"/>
      <c r="O28" s="28"/>
      <c r="P28" s="28"/>
      <c r="Q28" s="130"/>
    </row>
    <row r="29" spans="1:17" s="29" customFormat="1" ht="12" customHeight="1">
      <c r="A29" s="63" t="s">
        <v>33</v>
      </c>
      <c r="B29" s="64"/>
      <c r="C29" s="64"/>
      <c r="D29" s="64"/>
      <c r="E29" s="64"/>
      <c r="F29" s="64"/>
      <c r="G29" s="64"/>
      <c r="H29" s="64"/>
      <c r="I29" s="64"/>
      <c r="J29" s="65"/>
      <c r="K29" s="62"/>
      <c r="L29" s="26"/>
      <c r="M29" s="26"/>
      <c r="N29" s="27"/>
      <c r="O29" s="28"/>
      <c r="P29" s="28"/>
      <c r="Q29" s="130"/>
    </row>
    <row r="30" spans="1:17" s="29" customFormat="1" ht="12" customHeight="1">
      <c r="A30" s="19" t="s">
        <v>125</v>
      </c>
      <c r="B30" s="66">
        <v>2</v>
      </c>
      <c r="C30" s="40" t="s">
        <v>17</v>
      </c>
      <c r="D30" s="22">
        <f>SUM(E30:H30)</f>
        <v>30</v>
      </c>
      <c r="E30" s="22">
        <v>0</v>
      </c>
      <c r="F30" s="22"/>
      <c r="G30" s="55">
        <v>30</v>
      </c>
      <c r="H30" s="22"/>
      <c r="I30" s="22">
        <f aca="true" t="shared" si="12" ref="I30:I41">ROUNDUP(E30/15,0)</f>
        <v>0</v>
      </c>
      <c r="J30" s="24">
        <f>ROUNDUP((F30+G30+H30)/15,0)</f>
        <v>2</v>
      </c>
      <c r="K30" s="25" t="str">
        <f aca="true" t="shared" si="13" ref="K30:K37">"#REF!/25"</f>
        <v>#REF!/25</v>
      </c>
      <c r="L30" s="26">
        <v>0</v>
      </c>
      <c r="M30" s="26">
        <f>IF(G30&gt;0,1,0)</f>
        <v>1</v>
      </c>
      <c r="N30" s="27" t="str">
        <f>"#REF!/E27"</f>
        <v>#REF!/E27</v>
      </c>
      <c r="O30" s="28">
        <v>2.6</v>
      </c>
      <c r="P30" s="28" t="str">
        <f>"#REF!-P27"</f>
        <v>#REF!-P27</v>
      </c>
      <c r="Q30" s="130"/>
    </row>
    <row r="31" spans="1:17" s="29" customFormat="1" ht="12" customHeight="1">
      <c r="A31" s="31" t="s">
        <v>34</v>
      </c>
      <c r="B31" s="66">
        <v>4</v>
      </c>
      <c r="C31" s="40" t="s">
        <v>17</v>
      </c>
      <c r="D31" s="22">
        <f>SUM(E31:H31)</f>
        <v>45</v>
      </c>
      <c r="E31" s="24">
        <v>15</v>
      </c>
      <c r="F31" s="24">
        <v>10</v>
      </c>
      <c r="G31" s="58">
        <v>20</v>
      </c>
      <c r="H31" s="24"/>
      <c r="I31" s="22">
        <f t="shared" si="12"/>
        <v>1</v>
      </c>
      <c r="J31" s="24">
        <f>ROUNDUP((F31+G31+H31)/15,0)</f>
        <v>2</v>
      </c>
      <c r="K31" s="25" t="str">
        <f t="shared" si="13"/>
        <v>#REF!/25</v>
      </c>
      <c r="L31" s="26">
        <v>0</v>
      </c>
      <c r="M31" s="26">
        <f>IF(G31&gt;0,1,0)</f>
        <v>1</v>
      </c>
      <c r="N31" s="27" t="str">
        <f>"#REF!/E28"</f>
        <v>#REF!/E28</v>
      </c>
      <c r="O31" s="28">
        <v>2.5</v>
      </c>
      <c r="P31" s="28" t="str">
        <f>"#REF!-P28"</f>
        <v>#REF!-P28</v>
      </c>
      <c r="Q31" s="130"/>
    </row>
    <row r="32" spans="1:17" s="29" customFormat="1" ht="12" customHeight="1">
      <c r="A32" s="31" t="s">
        <v>35</v>
      </c>
      <c r="B32" s="66">
        <v>2</v>
      </c>
      <c r="C32" s="21" t="s">
        <v>17</v>
      </c>
      <c r="D32" s="22">
        <f>SUM(E32:H32)</f>
        <v>30</v>
      </c>
      <c r="E32" s="22">
        <v>30</v>
      </c>
      <c r="F32" s="22"/>
      <c r="G32" s="55"/>
      <c r="H32" s="22"/>
      <c r="I32" s="22">
        <f t="shared" si="12"/>
        <v>2</v>
      </c>
      <c r="J32" s="24">
        <f>ROUNDUP((F32+G32+H32)/15,0)</f>
        <v>0</v>
      </c>
      <c r="K32" s="25" t="str">
        <f t="shared" si="13"/>
        <v>#REF!/25</v>
      </c>
      <c r="L32" s="26">
        <v>0</v>
      </c>
      <c r="M32" s="26">
        <f>IF(G32&gt;0,1,0)</f>
        <v>0</v>
      </c>
      <c r="N32" s="27" t="str">
        <f>"#REF!/E29"</f>
        <v>#REF!/E29</v>
      </c>
      <c r="O32" s="28">
        <v>2.6</v>
      </c>
      <c r="P32" s="28" t="str">
        <f>"#REF!-P29"</f>
        <v>#REF!-P29</v>
      </c>
      <c r="Q32" s="130"/>
    </row>
    <row r="33" spans="1:17" s="29" customFormat="1" ht="12" customHeight="1">
      <c r="A33" s="31" t="s">
        <v>36</v>
      </c>
      <c r="B33" s="66">
        <v>2</v>
      </c>
      <c r="C33" s="21" t="s">
        <v>21</v>
      </c>
      <c r="D33" s="22">
        <v>30</v>
      </c>
      <c r="E33" s="24">
        <v>15</v>
      </c>
      <c r="F33" s="22">
        <v>5</v>
      </c>
      <c r="G33" s="55">
        <v>10</v>
      </c>
      <c r="H33" s="67"/>
      <c r="I33" s="22">
        <f t="shared" si="12"/>
        <v>1</v>
      </c>
      <c r="J33" s="24">
        <v>1</v>
      </c>
      <c r="K33" s="25" t="str">
        <f t="shared" si="13"/>
        <v>#REF!/25</v>
      </c>
      <c r="L33" s="26">
        <v>0</v>
      </c>
      <c r="M33" s="26">
        <f>IF(G33&gt;0,1,0)</f>
        <v>1</v>
      </c>
      <c r="N33" s="27" t="str">
        <f>"#REF!/E30"</f>
        <v>#REF!/E30</v>
      </c>
      <c r="O33" s="28">
        <v>2.5</v>
      </c>
      <c r="P33" s="28" t="str">
        <f>"#REF!-P30"</f>
        <v>#REF!-P30</v>
      </c>
      <c r="Q33" s="130"/>
    </row>
    <row r="34" spans="1:17" s="29" customFormat="1" ht="12" customHeight="1">
      <c r="A34" s="31" t="s">
        <v>37</v>
      </c>
      <c r="B34" s="66">
        <v>2</v>
      </c>
      <c r="C34" s="21" t="s">
        <v>21</v>
      </c>
      <c r="D34" s="22">
        <v>30</v>
      </c>
      <c r="E34" s="24">
        <v>15</v>
      </c>
      <c r="F34" s="22">
        <v>5</v>
      </c>
      <c r="G34" s="55">
        <v>10</v>
      </c>
      <c r="H34" s="67"/>
      <c r="I34" s="22">
        <f t="shared" si="12"/>
        <v>1</v>
      </c>
      <c r="J34" s="24">
        <v>1</v>
      </c>
      <c r="K34" s="25"/>
      <c r="L34" s="26"/>
      <c r="M34" s="26"/>
      <c r="N34" s="27"/>
      <c r="O34" s="28"/>
      <c r="P34" s="28"/>
      <c r="Q34" s="130"/>
    </row>
    <row r="35" spans="1:17" s="29" customFormat="1" ht="12" customHeight="1">
      <c r="A35" s="31" t="s">
        <v>38</v>
      </c>
      <c r="B35" s="66">
        <v>4</v>
      </c>
      <c r="C35" s="21" t="s">
        <v>21</v>
      </c>
      <c r="D35" s="22">
        <f aca="true" t="shared" si="14" ref="D35:D41">SUM(E35:H35)</f>
        <v>45</v>
      </c>
      <c r="E35" s="24">
        <v>30</v>
      </c>
      <c r="F35" s="22">
        <v>3</v>
      </c>
      <c r="G35" s="22">
        <v>12</v>
      </c>
      <c r="H35" s="22"/>
      <c r="I35" s="22">
        <f t="shared" si="12"/>
        <v>2</v>
      </c>
      <c r="J35" s="24">
        <f aca="true" t="shared" si="15" ref="J35:J41">ROUNDUP((F35+G35+H35)/15,0)</f>
        <v>1</v>
      </c>
      <c r="K35" s="25" t="str">
        <f t="shared" si="13"/>
        <v>#REF!/25</v>
      </c>
      <c r="L35" s="26">
        <v>0</v>
      </c>
      <c r="M35" s="26">
        <f>IF(G35&gt;0,1,0)</f>
        <v>1</v>
      </c>
      <c r="N35" s="27" t="str">
        <f>"#REF!/E31"</f>
        <v>#REF!/E31</v>
      </c>
      <c r="O35" s="28">
        <v>2.2</v>
      </c>
      <c r="P35" s="28" t="str">
        <f>"#REF!-P31"</f>
        <v>#REF!-P31</v>
      </c>
      <c r="Q35" s="130"/>
    </row>
    <row r="36" spans="1:17" s="29" customFormat="1" ht="12" customHeight="1">
      <c r="A36" s="31" t="s">
        <v>39</v>
      </c>
      <c r="B36" s="66">
        <v>2</v>
      </c>
      <c r="C36" s="40" t="s">
        <v>17</v>
      </c>
      <c r="D36" s="22">
        <f t="shared" si="14"/>
        <v>30</v>
      </c>
      <c r="E36" s="24">
        <v>15</v>
      </c>
      <c r="F36" s="24">
        <v>3</v>
      </c>
      <c r="G36" s="58">
        <v>12</v>
      </c>
      <c r="H36" s="24"/>
      <c r="I36" s="24">
        <f t="shared" si="12"/>
        <v>1</v>
      </c>
      <c r="J36" s="24">
        <f t="shared" si="15"/>
        <v>1</v>
      </c>
      <c r="K36" s="25" t="str">
        <f t="shared" si="13"/>
        <v>#REF!/25</v>
      </c>
      <c r="L36" s="26">
        <v>0</v>
      </c>
      <c r="M36" s="26">
        <f>IF(G36&gt;0,1,0)</f>
        <v>1</v>
      </c>
      <c r="N36" s="27" t="str">
        <f>"#REF!/E32"</f>
        <v>#REF!/E32</v>
      </c>
      <c r="O36" s="28">
        <f>D36/25</f>
        <v>1.2</v>
      </c>
      <c r="P36" s="28" t="str">
        <f>"#REF!-P32"</f>
        <v>#REF!-P32</v>
      </c>
      <c r="Q36" s="130"/>
    </row>
    <row r="37" spans="1:17" s="29" customFormat="1" ht="12" customHeight="1">
      <c r="A37" s="19" t="s">
        <v>40</v>
      </c>
      <c r="B37" s="66">
        <v>4</v>
      </c>
      <c r="C37" s="40" t="s">
        <v>17</v>
      </c>
      <c r="D37" s="22">
        <f t="shared" si="14"/>
        <v>58</v>
      </c>
      <c r="E37" s="40">
        <v>28</v>
      </c>
      <c r="F37" s="40">
        <v>10</v>
      </c>
      <c r="G37" s="40">
        <v>20</v>
      </c>
      <c r="H37" s="68"/>
      <c r="I37" s="24">
        <f t="shared" si="12"/>
        <v>2</v>
      </c>
      <c r="J37" s="24">
        <f t="shared" si="15"/>
        <v>2</v>
      </c>
      <c r="K37" s="25" t="str">
        <f t="shared" si="13"/>
        <v>#REF!/25</v>
      </c>
      <c r="L37" s="35">
        <v>1</v>
      </c>
      <c r="M37" s="26">
        <f>IF(G37&gt;0,1,0)</f>
        <v>1</v>
      </c>
      <c r="N37" s="60" t="str">
        <f>"#REF!/E33"</f>
        <v>#REF!/E33</v>
      </c>
      <c r="O37" s="28">
        <f>D37/25</f>
        <v>2.32</v>
      </c>
      <c r="P37" s="28" t="str">
        <f>"#REF!-P33"</f>
        <v>#REF!-P33</v>
      </c>
      <c r="Q37" s="130"/>
    </row>
    <row r="38" spans="1:17" s="29" customFormat="1" ht="12" customHeight="1">
      <c r="A38" s="19" t="s">
        <v>41</v>
      </c>
      <c r="B38" s="66">
        <v>4</v>
      </c>
      <c r="C38" s="40" t="s">
        <v>17</v>
      </c>
      <c r="D38" s="22">
        <f t="shared" si="14"/>
        <v>58</v>
      </c>
      <c r="E38" s="40">
        <v>28</v>
      </c>
      <c r="F38" s="40">
        <v>10</v>
      </c>
      <c r="G38" s="40">
        <v>20</v>
      </c>
      <c r="H38" s="68"/>
      <c r="I38" s="24">
        <f t="shared" si="12"/>
        <v>2</v>
      </c>
      <c r="J38" s="24">
        <f t="shared" si="15"/>
        <v>2</v>
      </c>
      <c r="K38" s="25"/>
      <c r="L38" s="35"/>
      <c r="M38" s="26"/>
      <c r="N38" s="60"/>
      <c r="O38" s="28"/>
      <c r="P38" s="28"/>
      <c r="Q38" s="130"/>
    </row>
    <row r="39" spans="1:17" s="29" customFormat="1" ht="12" customHeight="1">
      <c r="A39" s="19" t="s">
        <v>42</v>
      </c>
      <c r="B39" s="66">
        <v>2</v>
      </c>
      <c r="C39" s="21" t="s">
        <v>17</v>
      </c>
      <c r="D39" s="22">
        <f t="shared" si="14"/>
        <v>30</v>
      </c>
      <c r="E39" s="22">
        <v>15</v>
      </c>
      <c r="F39" s="22">
        <v>3</v>
      </c>
      <c r="G39" s="22">
        <v>12</v>
      </c>
      <c r="H39" s="22"/>
      <c r="I39" s="24">
        <f t="shared" si="12"/>
        <v>1</v>
      </c>
      <c r="J39" s="24">
        <f t="shared" si="15"/>
        <v>1</v>
      </c>
      <c r="K39" s="25" t="str">
        <f>"#REF!/25"</f>
        <v>#REF!/25</v>
      </c>
      <c r="L39" s="35">
        <v>1</v>
      </c>
      <c r="M39" s="26">
        <f>IF(G39&gt;0,1,0)</f>
        <v>1</v>
      </c>
      <c r="N39" s="27" t="str">
        <f>"#REF!/E35"</f>
        <v>#REF!/E35</v>
      </c>
      <c r="O39" s="28">
        <f>D39/25</f>
        <v>1.2</v>
      </c>
      <c r="P39" s="28" t="str">
        <f>"#REF!-P35"</f>
        <v>#REF!-P35</v>
      </c>
      <c r="Q39" s="130"/>
    </row>
    <row r="40" spans="1:17" s="29" customFormat="1" ht="12" customHeight="1">
      <c r="A40" s="31" t="s">
        <v>43</v>
      </c>
      <c r="B40" s="66">
        <v>2</v>
      </c>
      <c r="C40" s="21" t="s">
        <v>17</v>
      </c>
      <c r="D40" s="22">
        <f>SUM(E40:H40)</f>
        <v>30</v>
      </c>
      <c r="E40" s="22">
        <v>15</v>
      </c>
      <c r="F40" s="22">
        <v>5</v>
      </c>
      <c r="G40" s="22">
        <v>10</v>
      </c>
      <c r="H40" s="22"/>
      <c r="I40" s="24">
        <f>ROUNDUP(E40/15,0)</f>
        <v>1</v>
      </c>
      <c r="J40" s="24">
        <f>ROUNDUP((F40+G40+H40)/15,0)</f>
        <v>1</v>
      </c>
      <c r="K40" s="25" t="str">
        <f>"#REF!/25"</f>
        <v>#REF!/25</v>
      </c>
      <c r="L40" s="26">
        <v>0</v>
      </c>
      <c r="M40" s="26">
        <f>IF(G40&gt;0,1,0)</f>
        <v>1</v>
      </c>
      <c r="N40" s="27" t="str">
        <f>"#REF!/E36"</f>
        <v>#REF!/E36</v>
      </c>
      <c r="O40" s="28">
        <v>1.3</v>
      </c>
      <c r="P40" s="28" t="str">
        <f>"#REF!-P36"</f>
        <v>#REF!-P36</v>
      </c>
      <c r="Q40" s="130"/>
    </row>
    <row r="41" spans="1:17" s="29" customFormat="1" ht="12" customHeight="1">
      <c r="A41" s="19" t="s">
        <v>108</v>
      </c>
      <c r="B41" s="66">
        <v>1</v>
      </c>
      <c r="C41" s="40" t="s">
        <v>17</v>
      </c>
      <c r="D41" s="24">
        <f t="shared" si="14"/>
        <v>15</v>
      </c>
      <c r="E41" s="24">
        <v>15</v>
      </c>
      <c r="F41" s="24"/>
      <c r="G41" s="24"/>
      <c r="H41" s="24"/>
      <c r="I41" s="24">
        <f t="shared" si="12"/>
        <v>1</v>
      </c>
      <c r="J41" s="24">
        <f t="shared" si="15"/>
        <v>0</v>
      </c>
      <c r="K41" s="138" t="str">
        <f>"#REF!/25"</f>
        <v>#REF!/25</v>
      </c>
      <c r="L41" s="26">
        <v>0</v>
      </c>
      <c r="M41" s="26">
        <f>IF(G41&gt;0,1,0)</f>
        <v>0</v>
      </c>
      <c r="N41" s="27" t="str">
        <f>"#REF!/E36"</f>
        <v>#REF!/E36</v>
      </c>
      <c r="O41" s="28">
        <v>1.3</v>
      </c>
      <c r="P41" s="28" t="str">
        <f>"#REF!-P36"</f>
        <v>#REF!-P36</v>
      </c>
      <c r="Q41" s="130"/>
    </row>
    <row r="42" spans="1:17" s="29" customFormat="1" ht="12" customHeight="1">
      <c r="A42" s="42" t="s">
        <v>24</v>
      </c>
      <c r="B42" s="43">
        <f>SUM(B30:B41)</f>
        <v>31</v>
      </c>
      <c r="C42" s="44">
        <f>COUNTIF(C30:C41,"e")</f>
        <v>3</v>
      </c>
      <c r="D42" s="45">
        <f>SUM(D30:D41)</f>
        <v>431</v>
      </c>
      <c r="E42" s="45">
        <f>SUM(E30:E41)</f>
        <v>221</v>
      </c>
      <c r="F42" s="45">
        <f>SUM(F30:F41)</f>
        <v>54</v>
      </c>
      <c r="G42" s="45">
        <f>SUM(G30:G41)</f>
        <v>156</v>
      </c>
      <c r="H42" s="45"/>
      <c r="I42" s="45">
        <f>SUM(I30:I41)</f>
        <v>15</v>
      </c>
      <c r="J42" s="45">
        <f>SUM(J30:J41)</f>
        <v>14</v>
      </c>
      <c r="K42" s="62">
        <f>SUM(K30:K41)</f>
        <v>0</v>
      </c>
      <c r="L42" s="26"/>
      <c r="M42" s="26"/>
      <c r="N42" s="27"/>
      <c r="O42" s="28"/>
      <c r="P42" s="28"/>
      <c r="Q42" s="130"/>
    </row>
    <row r="43" spans="1:17" s="29" customFormat="1" ht="12" customHeight="1">
      <c r="A43" s="63" t="s">
        <v>44</v>
      </c>
      <c r="B43" s="64"/>
      <c r="C43" s="64"/>
      <c r="D43" s="64"/>
      <c r="E43" s="64"/>
      <c r="F43" s="64"/>
      <c r="G43" s="64"/>
      <c r="H43" s="64"/>
      <c r="I43" s="64"/>
      <c r="J43" s="65"/>
      <c r="K43" s="62"/>
      <c r="L43" s="26"/>
      <c r="M43" s="26"/>
      <c r="N43" s="27"/>
      <c r="O43" s="28"/>
      <c r="P43" s="28"/>
      <c r="Q43" s="130"/>
    </row>
    <row r="44" spans="1:17" s="29" customFormat="1" ht="12" customHeight="1">
      <c r="A44" s="19" t="s">
        <v>126</v>
      </c>
      <c r="B44" s="66">
        <v>3</v>
      </c>
      <c r="C44" s="40" t="s">
        <v>21</v>
      </c>
      <c r="D44" s="24">
        <f aca="true" t="shared" si="16" ref="D44:D51">SUM(E44:H44)</f>
        <v>30</v>
      </c>
      <c r="E44" s="24">
        <v>0</v>
      </c>
      <c r="F44" s="24"/>
      <c r="G44" s="58">
        <v>30</v>
      </c>
      <c r="H44" s="24"/>
      <c r="I44" s="24">
        <f aca="true" t="shared" si="17" ref="I44:I51">ROUNDUP(E44/15,0)</f>
        <v>0</v>
      </c>
      <c r="J44" s="24">
        <f aca="true" t="shared" si="18" ref="J44:J51">ROUNDUP((F44+G44+H44)/15,0)</f>
        <v>2</v>
      </c>
      <c r="K44" s="138" t="str">
        <f>"#REF!/25"</f>
        <v>#REF!/25</v>
      </c>
      <c r="L44" s="26">
        <v>0</v>
      </c>
      <c r="M44" s="26">
        <f>IF(G44&gt;0,1,0)</f>
        <v>1</v>
      </c>
      <c r="N44" s="27" t="str">
        <f>"#REF!/E38"</f>
        <v>#REF!/E38</v>
      </c>
      <c r="O44" s="28">
        <v>2.8</v>
      </c>
      <c r="P44" s="28" t="str">
        <f>"#REF!-P38"</f>
        <v>#REF!-P38</v>
      </c>
      <c r="Q44" s="130"/>
    </row>
    <row r="45" spans="1:17" s="29" customFormat="1" ht="12" customHeight="1">
      <c r="A45" s="31" t="s">
        <v>45</v>
      </c>
      <c r="B45" s="66">
        <v>3</v>
      </c>
      <c r="C45" s="21" t="s">
        <v>17</v>
      </c>
      <c r="D45" s="22">
        <f t="shared" si="16"/>
        <v>45</v>
      </c>
      <c r="E45" s="22">
        <v>15</v>
      </c>
      <c r="F45" s="22">
        <v>10</v>
      </c>
      <c r="G45" s="22">
        <v>20</v>
      </c>
      <c r="H45" s="22"/>
      <c r="I45" s="22">
        <f t="shared" si="17"/>
        <v>1</v>
      </c>
      <c r="J45" s="24">
        <f t="shared" si="18"/>
        <v>2</v>
      </c>
      <c r="K45" s="25" t="str">
        <f>"#REF!/25"</f>
        <v>#REF!/25</v>
      </c>
      <c r="L45" s="26">
        <v>0</v>
      </c>
      <c r="M45" s="26">
        <f>IF(G45&gt;0,1,0)</f>
        <v>1</v>
      </c>
      <c r="N45" s="27" t="str">
        <f>"#REF!/E39"</f>
        <v>#REF!/E39</v>
      </c>
      <c r="O45" s="28">
        <v>2.5</v>
      </c>
      <c r="P45" s="28" t="str">
        <f>"#REF!-P39"</f>
        <v>#REF!-P39</v>
      </c>
      <c r="Q45" s="130"/>
    </row>
    <row r="46" spans="1:17" s="29" customFormat="1" ht="12" customHeight="1">
      <c r="A46" s="19" t="s">
        <v>46</v>
      </c>
      <c r="B46" s="66">
        <v>2</v>
      </c>
      <c r="C46" s="21" t="s">
        <v>17</v>
      </c>
      <c r="D46" s="22">
        <f t="shared" si="16"/>
        <v>30</v>
      </c>
      <c r="E46" s="22">
        <v>15</v>
      </c>
      <c r="F46" s="22">
        <v>3</v>
      </c>
      <c r="G46" s="55">
        <v>12</v>
      </c>
      <c r="H46" s="67"/>
      <c r="I46" s="22">
        <f t="shared" si="17"/>
        <v>1</v>
      </c>
      <c r="J46" s="24">
        <f t="shared" si="18"/>
        <v>1</v>
      </c>
      <c r="K46" s="25" t="str">
        <f>"#REF!/25"</f>
        <v>#REF!/25</v>
      </c>
      <c r="L46" s="26">
        <v>0</v>
      </c>
      <c r="M46" s="26">
        <f>IF(G46&gt;0,1,0)</f>
        <v>1</v>
      </c>
      <c r="N46" s="27" t="str">
        <f>"#REF!/E41"</f>
        <v>#REF!/E41</v>
      </c>
      <c r="O46" s="28">
        <f>D46/25</f>
        <v>1.2</v>
      </c>
      <c r="P46" s="28" t="str">
        <f>"#REF!-P41"</f>
        <v>#REF!-P41</v>
      </c>
      <c r="Q46" s="130"/>
    </row>
    <row r="47" spans="1:17" s="29" customFormat="1" ht="12" customHeight="1">
      <c r="A47" s="31" t="s">
        <v>47</v>
      </c>
      <c r="B47" s="66">
        <v>5</v>
      </c>
      <c r="C47" s="21" t="s">
        <v>21</v>
      </c>
      <c r="D47" s="22">
        <f t="shared" si="16"/>
        <v>58</v>
      </c>
      <c r="E47" s="22">
        <v>28</v>
      </c>
      <c r="F47" s="22">
        <v>6</v>
      </c>
      <c r="G47" s="55">
        <v>24</v>
      </c>
      <c r="H47" s="22"/>
      <c r="I47" s="22">
        <f t="shared" si="17"/>
        <v>2</v>
      </c>
      <c r="J47" s="24">
        <f t="shared" si="18"/>
        <v>2</v>
      </c>
      <c r="K47" s="25" t="str">
        <f>"#REF!/25"</f>
        <v>#REF!/25</v>
      </c>
      <c r="L47" s="26">
        <v>0</v>
      </c>
      <c r="M47" s="26">
        <f>IF(G47&gt;0,1,0)</f>
        <v>1</v>
      </c>
      <c r="N47" s="27" t="str">
        <f>"#REF!/E42"</f>
        <v>#REF!/E42</v>
      </c>
      <c r="O47" s="28">
        <f>D47/25</f>
        <v>2.32</v>
      </c>
      <c r="P47" s="28" t="str">
        <f>"#REF!-P42"</f>
        <v>#REF!-P42</v>
      </c>
      <c r="Q47" s="130"/>
    </row>
    <row r="48" spans="1:17" s="29" customFormat="1" ht="12" customHeight="1">
      <c r="A48" s="31" t="s">
        <v>48</v>
      </c>
      <c r="B48" s="66">
        <v>7</v>
      </c>
      <c r="C48" s="40" t="s">
        <v>17</v>
      </c>
      <c r="D48" s="22">
        <f t="shared" si="16"/>
        <v>60</v>
      </c>
      <c r="E48" s="24">
        <v>30</v>
      </c>
      <c r="F48" s="24">
        <v>6</v>
      </c>
      <c r="G48" s="24">
        <v>24</v>
      </c>
      <c r="H48" s="24"/>
      <c r="I48" s="24">
        <f t="shared" si="17"/>
        <v>2</v>
      </c>
      <c r="J48" s="24">
        <f t="shared" si="18"/>
        <v>2</v>
      </c>
      <c r="K48" s="25" t="str">
        <f>"#REF!/25"</f>
        <v>#REF!/25</v>
      </c>
      <c r="L48" s="35">
        <v>1</v>
      </c>
      <c r="M48" s="26">
        <f>IF(G48&gt;0,1,0)</f>
        <v>1</v>
      </c>
      <c r="N48" s="60" t="str">
        <f>"#REF!/E43"</f>
        <v>#REF!/E43</v>
      </c>
      <c r="O48" s="28">
        <f>D48/25</f>
        <v>2.4</v>
      </c>
      <c r="P48" s="28" t="str">
        <f>"#REF!-P43"</f>
        <v>#REF!-P43</v>
      </c>
      <c r="Q48" s="130"/>
    </row>
    <row r="49" spans="1:17" s="29" customFormat="1" ht="12" customHeight="1">
      <c r="A49" s="140" t="s">
        <v>49</v>
      </c>
      <c r="B49" s="66">
        <v>4</v>
      </c>
      <c r="C49" s="40" t="s">
        <v>17</v>
      </c>
      <c r="D49" s="22">
        <f t="shared" si="16"/>
        <v>45</v>
      </c>
      <c r="E49" s="24">
        <v>15</v>
      </c>
      <c r="F49" s="24">
        <v>10</v>
      </c>
      <c r="G49" s="24">
        <v>20</v>
      </c>
      <c r="H49" s="24"/>
      <c r="I49" s="24">
        <f t="shared" si="17"/>
        <v>1</v>
      </c>
      <c r="J49" s="24">
        <f t="shared" si="18"/>
        <v>2</v>
      </c>
      <c r="K49" s="25"/>
      <c r="L49" s="35"/>
      <c r="M49" s="26"/>
      <c r="N49" s="60"/>
      <c r="O49" s="28"/>
      <c r="P49" s="28"/>
      <c r="Q49" s="130"/>
    </row>
    <row r="50" spans="1:17" s="29" customFormat="1" ht="12" customHeight="1">
      <c r="A50" s="19" t="s">
        <v>50</v>
      </c>
      <c r="B50" s="66">
        <v>5</v>
      </c>
      <c r="C50" s="21" t="s">
        <v>17</v>
      </c>
      <c r="D50" s="22">
        <f>SUM(E50:H50)</f>
        <v>60</v>
      </c>
      <c r="E50" s="22">
        <v>30</v>
      </c>
      <c r="F50" s="22">
        <v>6</v>
      </c>
      <c r="G50" s="55">
        <v>24</v>
      </c>
      <c r="H50" s="22"/>
      <c r="I50" s="22">
        <f>ROUNDUP(E50/15,0)</f>
        <v>2</v>
      </c>
      <c r="J50" s="24">
        <f>ROUNDUP((F50+G50+H50)/15,0)</f>
        <v>2</v>
      </c>
      <c r="K50" s="25" t="str">
        <f>"#REF!/25"</f>
        <v>#REF!/25</v>
      </c>
      <c r="L50" s="35">
        <v>1</v>
      </c>
      <c r="M50" s="26">
        <f>IF(G50&gt;0,1,0)</f>
        <v>1</v>
      </c>
      <c r="N50" s="27" t="str">
        <f>"#REF!/E45"</f>
        <v>#REF!/E45</v>
      </c>
      <c r="O50" s="28">
        <f>D50/25</f>
        <v>2.4</v>
      </c>
      <c r="P50" s="28" t="str">
        <f>"#REF!-P45"</f>
        <v>#REF!-P45</v>
      </c>
      <c r="Q50" s="130"/>
    </row>
    <row r="51" spans="1:17" s="29" customFormat="1" ht="12" customHeight="1">
      <c r="A51" s="19" t="s">
        <v>104</v>
      </c>
      <c r="B51" s="66">
        <v>1</v>
      </c>
      <c r="C51" s="40" t="s">
        <v>17</v>
      </c>
      <c r="D51" s="24">
        <f t="shared" si="16"/>
        <v>15</v>
      </c>
      <c r="E51" s="24">
        <v>15</v>
      </c>
      <c r="F51" s="24"/>
      <c r="G51" s="58"/>
      <c r="H51" s="24"/>
      <c r="I51" s="24">
        <f t="shared" si="17"/>
        <v>1</v>
      </c>
      <c r="J51" s="24">
        <f t="shared" si="18"/>
        <v>0</v>
      </c>
      <c r="K51" s="138" t="str">
        <f>"#REF!/25"</f>
        <v>#REF!/25</v>
      </c>
      <c r="L51" s="26">
        <v>1</v>
      </c>
      <c r="M51" s="26">
        <f>IF(G51&gt;0,1,0)</f>
        <v>0</v>
      </c>
      <c r="N51" s="27" t="str">
        <f>"#REF!/E45"</f>
        <v>#REF!/E45</v>
      </c>
      <c r="O51" s="28">
        <f>D51/25</f>
        <v>0.6</v>
      </c>
      <c r="P51" s="28" t="str">
        <f>"#REF!-P45"</f>
        <v>#REF!-P45</v>
      </c>
      <c r="Q51" s="130"/>
    </row>
    <row r="52" spans="1:17" s="34" customFormat="1" ht="12" customHeight="1">
      <c r="A52" s="42" t="s">
        <v>24</v>
      </c>
      <c r="B52" s="43">
        <f>SUM(B44:B51)</f>
        <v>30</v>
      </c>
      <c r="C52" s="44">
        <f>COUNTIF(C41:C51,"e")</f>
        <v>2</v>
      </c>
      <c r="D52" s="45">
        <f aca="true" t="shared" si="19" ref="D52:P52">SUM(D44:D51)</f>
        <v>343</v>
      </c>
      <c r="E52" s="45">
        <f t="shared" si="19"/>
        <v>148</v>
      </c>
      <c r="F52" s="45">
        <f t="shared" si="19"/>
        <v>41</v>
      </c>
      <c r="G52" s="45">
        <f t="shared" si="19"/>
        <v>154</v>
      </c>
      <c r="H52" s="45">
        <f t="shared" si="19"/>
        <v>0</v>
      </c>
      <c r="I52" s="45">
        <f t="shared" si="19"/>
        <v>10</v>
      </c>
      <c r="J52" s="141">
        <f t="shared" si="19"/>
        <v>13</v>
      </c>
      <c r="K52" s="45">
        <f t="shared" si="19"/>
        <v>0</v>
      </c>
      <c r="L52" s="45">
        <f t="shared" si="19"/>
        <v>3</v>
      </c>
      <c r="M52" s="45">
        <f t="shared" si="19"/>
        <v>6</v>
      </c>
      <c r="N52" s="45">
        <f t="shared" si="19"/>
        <v>0</v>
      </c>
      <c r="O52" s="45">
        <f t="shared" si="19"/>
        <v>14.22</v>
      </c>
      <c r="P52" s="45">
        <f t="shared" si="19"/>
        <v>0</v>
      </c>
      <c r="Q52" s="131"/>
    </row>
    <row r="53" spans="1:17" s="29" customFormat="1" ht="12" customHeight="1">
      <c r="A53" s="69" t="s">
        <v>51</v>
      </c>
      <c r="B53" s="70">
        <f>B16+B28+B42+B52</f>
        <v>122</v>
      </c>
      <c r="C53" s="71"/>
      <c r="D53" s="43">
        <f>D16+D28+D42+D52</f>
        <v>1574</v>
      </c>
      <c r="E53" s="43">
        <f>E16+E28+E42+E52</f>
        <v>704</v>
      </c>
      <c r="F53" s="43">
        <f>F16+F28+F42+F52</f>
        <v>283</v>
      </c>
      <c r="G53" s="43">
        <f>G16+G28+G42+G52</f>
        <v>587</v>
      </c>
      <c r="H53" s="43">
        <f>H52+H42+H28+H16</f>
        <v>0</v>
      </c>
      <c r="I53" s="72"/>
      <c r="J53" s="72"/>
      <c r="K53" s="73" t="str">
        <f>"#REF!/25"</f>
        <v>#REF!/25</v>
      </c>
      <c r="L53" s="26"/>
      <c r="M53" s="26"/>
      <c r="O53" s="28"/>
      <c r="P53" s="28"/>
      <c r="Q53" s="130"/>
    </row>
    <row r="54" spans="1:16" s="83" customFormat="1" ht="13.5">
      <c r="A54" s="74" t="s">
        <v>52</v>
      </c>
      <c r="B54" s="75"/>
      <c r="C54" s="76"/>
      <c r="D54" s="77"/>
      <c r="E54" s="78">
        <f>(E53/D53)*100</f>
        <v>44.72681067344346</v>
      </c>
      <c r="F54" s="78">
        <f>(F53/D53)*100</f>
        <v>17.97966963151207</v>
      </c>
      <c r="G54" s="78">
        <f>(G53/D53)*100</f>
        <v>37.29351969504447</v>
      </c>
      <c r="H54" s="78">
        <f>(H53/D53)*100</f>
        <v>0</v>
      </c>
      <c r="I54" s="79"/>
      <c r="J54" s="80"/>
      <c r="K54" s="81"/>
      <c r="L54" s="82"/>
      <c r="M54" s="82"/>
      <c r="O54" s="82"/>
      <c r="P54" s="82"/>
    </row>
    <row r="55" spans="1:16" s="95" customFormat="1" ht="13.5">
      <c r="A55" s="84"/>
      <c r="B55" s="85"/>
      <c r="C55" s="86"/>
      <c r="D55" s="87"/>
      <c r="E55" s="88"/>
      <c r="F55" s="89"/>
      <c r="G55" s="90"/>
      <c r="H55" s="91"/>
      <c r="I55" s="147"/>
      <c r="J55" s="147"/>
      <c r="K55" s="93"/>
      <c r="L55" s="94"/>
      <c r="M55" s="94"/>
      <c r="O55" s="94"/>
      <c r="P55" s="94"/>
    </row>
    <row r="56" spans="1:16" s="95" customFormat="1" ht="13.5">
      <c r="A56"/>
      <c r="B56" s="85"/>
      <c r="C56" s="86"/>
      <c r="D56" s="87"/>
      <c r="E56" s="88"/>
      <c r="F56" s="89"/>
      <c r="G56" s="90"/>
      <c r="H56" s="91"/>
      <c r="I56" s="92"/>
      <c r="J56" s="92"/>
      <c r="K56" s="93"/>
      <c r="L56" s="94"/>
      <c r="M56" s="94"/>
      <c r="O56" s="94"/>
      <c r="P56" s="94"/>
    </row>
    <row r="57" spans="1:16" s="95" customFormat="1" ht="13.5">
      <c r="A57" s="96"/>
      <c r="B57" s="85"/>
      <c r="C57" s="86"/>
      <c r="D57" s="87"/>
      <c r="E57" s="88"/>
      <c r="F57" s="89"/>
      <c r="G57" s="90"/>
      <c r="H57" s="91"/>
      <c r="I57" s="92"/>
      <c r="J57" s="92"/>
      <c r="K57" s="93"/>
      <c r="L57" s="94"/>
      <c r="M57" s="94"/>
      <c r="O57" s="94"/>
      <c r="P57" s="94"/>
    </row>
    <row r="58" spans="1:16" s="95" customFormat="1" ht="13.5">
      <c r="A58" s="96"/>
      <c r="B58" s="85"/>
      <c r="C58" s="86"/>
      <c r="D58" s="87"/>
      <c r="E58" s="88"/>
      <c r="F58" s="89"/>
      <c r="G58" s="90"/>
      <c r="H58" s="91"/>
      <c r="I58" s="92"/>
      <c r="J58" s="92"/>
      <c r="K58" s="93"/>
      <c r="L58" s="94"/>
      <c r="M58" s="94"/>
      <c r="O58" s="94"/>
      <c r="P58" s="94"/>
    </row>
    <row r="59" spans="1:16" s="95" customFormat="1" ht="12" customHeight="1">
      <c r="A59" s="96"/>
      <c r="B59" s="85"/>
      <c r="C59" s="86"/>
      <c r="D59" s="87"/>
      <c r="E59" s="88"/>
      <c r="F59" s="89"/>
      <c r="G59" s="90"/>
      <c r="H59" s="91"/>
      <c r="I59" s="92"/>
      <c r="J59" s="92"/>
      <c r="K59" s="93"/>
      <c r="L59" s="94"/>
      <c r="M59" s="94"/>
      <c r="O59" s="94"/>
      <c r="P59" s="94"/>
    </row>
    <row r="60" spans="1:16" s="95" customFormat="1" ht="81.75" customHeight="1">
      <c r="A60" s="97" t="s">
        <v>1</v>
      </c>
      <c r="B60" s="98" t="s">
        <v>2</v>
      </c>
      <c r="C60" s="99" t="s">
        <v>3</v>
      </c>
      <c r="D60" s="99" t="s">
        <v>4</v>
      </c>
      <c r="E60" s="100" t="s">
        <v>5</v>
      </c>
      <c r="F60" s="101" t="s">
        <v>6</v>
      </c>
      <c r="G60" s="101" t="s">
        <v>7</v>
      </c>
      <c r="H60" s="102" t="s">
        <v>8</v>
      </c>
      <c r="I60" s="100" t="s">
        <v>9</v>
      </c>
      <c r="J60" s="100" t="s">
        <v>10</v>
      </c>
      <c r="K60" s="93"/>
      <c r="L60" s="94"/>
      <c r="M60" s="94"/>
      <c r="O60" s="94"/>
      <c r="P60" s="94"/>
    </row>
    <row r="61" spans="1:16" s="95" customFormat="1" ht="14.25" customHeight="1">
      <c r="A61" s="142" t="s">
        <v>53</v>
      </c>
      <c r="B61" s="142"/>
      <c r="C61" s="142"/>
      <c r="D61" s="142"/>
      <c r="E61" s="142"/>
      <c r="F61" s="142"/>
      <c r="G61" s="142"/>
      <c r="H61" s="142"/>
      <c r="I61" s="142"/>
      <c r="J61" s="142"/>
      <c r="K61" s="93"/>
      <c r="L61" s="94"/>
      <c r="M61" s="94"/>
      <c r="O61" s="94"/>
      <c r="P61" s="94"/>
    </row>
    <row r="62" spans="1:17" s="95" customFormat="1" ht="12" customHeight="1">
      <c r="A62" s="19" t="s">
        <v>127</v>
      </c>
      <c r="B62" s="66">
        <v>2</v>
      </c>
      <c r="C62" s="40" t="s">
        <v>17</v>
      </c>
      <c r="D62" s="24">
        <f aca="true" t="shared" si="20" ref="D62:D70">SUM(E62:H62)</f>
        <v>15</v>
      </c>
      <c r="E62" s="24">
        <v>0</v>
      </c>
      <c r="F62" s="24"/>
      <c r="G62" s="58">
        <v>15</v>
      </c>
      <c r="H62" s="24"/>
      <c r="I62" s="24">
        <f aca="true" t="shared" si="21" ref="I62:I70">ROUNDUP(E62/15,0)</f>
        <v>0</v>
      </c>
      <c r="J62" s="24">
        <f aca="true" t="shared" si="22" ref="J62:J70">ROUNDUP((F62+G62+H62)/15,0)</f>
        <v>1</v>
      </c>
      <c r="K62" s="28"/>
      <c r="L62" s="94"/>
      <c r="M62" s="94"/>
      <c r="O62" s="94"/>
      <c r="P62" s="94"/>
      <c r="Q62" s="130"/>
    </row>
    <row r="63" spans="1:16" s="95" customFormat="1" ht="12" customHeight="1">
      <c r="A63" s="19" t="s">
        <v>54</v>
      </c>
      <c r="B63" s="66">
        <v>4</v>
      </c>
      <c r="C63" s="40" t="s">
        <v>17</v>
      </c>
      <c r="D63" s="22">
        <f t="shared" si="20"/>
        <v>45</v>
      </c>
      <c r="E63" s="24">
        <v>15</v>
      </c>
      <c r="F63" s="22">
        <v>6</v>
      </c>
      <c r="G63" s="55">
        <v>24</v>
      </c>
      <c r="H63" s="22"/>
      <c r="I63" s="22">
        <f t="shared" si="21"/>
        <v>1</v>
      </c>
      <c r="J63" s="24">
        <f t="shared" si="22"/>
        <v>2</v>
      </c>
      <c r="K63" s="93"/>
      <c r="L63" s="94"/>
      <c r="M63" s="94"/>
      <c r="O63" s="94"/>
      <c r="P63" s="94"/>
    </row>
    <row r="64" spans="1:16" s="95" customFormat="1" ht="12" customHeight="1">
      <c r="A64" s="19" t="s">
        <v>55</v>
      </c>
      <c r="B64" s="66">
        <v>4</v>
      </c>
      <c r="C64" s="40" t="s">
        <v>21</v>
      </c>
      <c r="D64" s="22">
        <f t="shared" si="20"/>
        <v>60</v>
      </c>
      <c r="E64" s="22">
        <v>30</v>
      </c>
      <c r="F64" s="22">
        <v>10</v>
      </c>
      <c r="G64" s="55">
        <v>20</v>
      </c>
      <c r="H64" s="22"/>
      <c r="I64" s="22">
        <f t="shared" si="21"/>
        <v>2</v>
      </c>
      <c r="J64" s="24">
        <f t="shared" si="22"/>
        <v>2</v>
      </c>
      <c r="K64" s="93"/>
      <c r="L64" s="94"/>
      <c r="M64" s="94"/>
      <c r="O64" s="94"/>
      <c r="P64" s="94"/>
    </row>
    <row r="65" spans="1:16" s="95" customFormat="1" ht="12" customHeight="1">
      <c r="A65" s="19" t="s">
        <v>56</v>
      </c>
      <c r="B65" s="66">
        <v>3</v>
      </c>
      <c r="C65" s="40" t="s">
        <v>17</v>
      </c>
      <c r="D65" s="22">
        <f t="shared" si="20"/>
        <v>45</v>
      </c>
      <c r="E65" s="21">
        <v>15</v>
      </c>
      <c r="F65" s="21">
        <v>6</v>
      </c>
      <c r="G65" s="21">
        <v>24</v>
      </c>
      <c r="H65" s="22"/>
      <c r="I65" s="22">
        <f t="shared" si="21"/>
        <v>1</v>
      </c>
      <c r="J65" s="24">
        <f t="shared" si="22"/>
        <v>2</v>
      </c>
      <c r="K65" s="93"/>
      <c r="L65" s="94"/>
      <c r="M65" s="94"/>
      <c r="O65" s="94"/>
      <c r="P65" s="94"/>
    </row>
    <row r="66" spans="1:16" s="95" customFormat="1" ht="12" customHeight="1">
      <c r="A66" s="19" t="s">
        <v>106</v>
      </c>
      <c r="B66" s="66">
        <v>2</v>
      </c>
      <c r="C66" s="40" t="s">
        <v>17</v>
      </c>
      <c r="D66" s="22">
        <f>SUM(E66:H66)</f>
        <v>30</v>
      </c>
      <c r="E66" s="22">
        <v>15</v>
      </c>
      <c r="F66" s="22">
        <v>15</v>
      </c>
      <c r="G66" s="55"/>
      <c r="H66" s="22"/>
      <c r="I66" s="22">
        <f>ROUNDUP(E66/15,0)</f>
        <v>1</v>
      </c>
      <c r="J66" s="24">
        <f>ROUNDUP((F66+G66+H66)/15,0)</f>
        <v>1</v>
      </c>
      <c r="K66" s="93"/>
      <c r="L66" s="94"/>
      <c r="M66" s="94"/>
      <c r="O66" s="94"/>
      <c r="P66" s="94"/>
    </row>
    <row r="67" spans="1:16" s="95" customFormat="1" ht="12" customHeight="1">
      <c r="A67" s="19" t="s">
        <v>58</v>
      </c>
      <c r="B67" s="66">
        <v>3</v>
      </c>
      <c r="C67" s="40" t="s">
        <v>17</v>
      </c>
      <c r="D67" s="22">
        <f t="shared" si="20"/>
        <v>45</v>
      </c>
      <c r="E67" s="22">
        <v>15</v>
      </c>
      <c r="F67" s="22">
        <v>6</v>
      </c>
      <c r="G67" s="22">
        <v>24</v>
      </c>
      <c r="H67" s="22"/>
      <c r="I67" s="22">
        <f t="shared" si="21"/>
        <v>1</v>
      </c>
      <c r="J67" s="24">
        <f t="shared" si="22"/>
        <v>2</v>
      </c>
      <c r="K67" s="93"/>
      <c r="L67" s="94"/>
      <c r="M67" s="94"/>
      <c r="O67" s="94"/>
      <c r="P67" s="94"/>
    </row>
    <row r="68" spans="1:16" s="95" customFormat="1" ht="12" customHeight="1">
      <c r="A68" s="19" t="s">
        <v>59</v>
      </c>
      <c r="B68" s="66">
        <v>4</v>
      </c>
      <c r="C68" s="40" t="s">
        <v>21</v>
      </c>
      <c r="D68" s="22">
        <f t="shared" si="20"/>
        <v>58</v>
      </c>
      <c r="E68" s="22">
        <v>28</v>
      </c>
      <c r="F68" s="22">
        <v>10</v>
      </c>
      <c r="G68" s="55">
        <v>20</v>
      </c>
      <c r="H68" s="22"/>
      <c r="I68" s="22">
        <f t="shared" si="21"/>
        <v>2</v>
      </c>
      <c r="J68" s="24">
        <f t="shared" si="22"/>
        <v>2</v>
      </c>
      <c r="K68" s="93"/>
      <c r="L68" s="94"/>
      <c r="M68" s="94"/>
      <c r="O68" s="94"/>
      <c r="P68" s="94"/>
    </row>
    <row r="69" spans="1:17" ht="12.75">
      <c r="A69" s="19" t="s">
        <v>60</v>
      </c>
      <c r="B69" s="66">
        <v>4</v>
      </c>
      <c r="C69" s="40" t="s">
        <v>17</v>
      </c>
      <c r="D69" s="22">
        <f t="shared" si="20"/>
        <v>45</v>
      </c>
      <c r="E69" s="24">
        <v>15</v>
      </c>
      <c r="F69" s="22">
        <v>10</v>
      </c>
      <c r="G69" s="55">
        <v>20</v>
      </c>
      <c r="H69" s="22"/>
      <c r="I69" s="22">
        <f t="shared" si="21"/>
        <v>1</v>
      </c>
      <c r="J69" s="24">
        <f t="shared" si="22"/>
        <v>2</v>
      </c>
      <c r="Q69" s="134"/>
    </row>
    <row r="70" spans="1:16" s="95" customFormat="1" ht="12" customHeight="1">
      <c r="A70" s="19" t="s">
        <v>61</v>
      </c>
      <c r="B70" s="66">
        <v>4</v>
      </c>
      <c r="C70" s="40" t="s">
        <v>17</v>
      </c>
      <c r="D70" s="22">
        <f t="shared" si="20"/>
        <v>45</v>
      </c>
      <c r="E70" s="24">
        <v>15</v>
      </c>
      <c r="F70" s="22">
        <v>10</v>
      </c>
      <c r="G70" s="55">
        <v>20</v>
      </c>
      <c r="H70" s="22"/>
      <c r="I70" s="22">
        <f t="shared" si="21"/>
        <v>1</v>
      </c>
      <c r="J70" s="24">
        <f t="shared" si="22"/>
        <v>2</v>
      </c>
      <c r="K70" s="93"/>
      <c r="L70" s="94"/>
      <c r="M70" s="94"/>
      <c r="O70" s="94"/>
      <c r="P70" s="94"/>
    </row>
    <row r="71" spans="1:16" s="95" customFormat="1" ht="12" customHeight="1">
      <c r="A71" s="42" t="s">
        <v>24</v>
      </c>
      <c r="B71" s="43">
        <f>SUM(B62:B70)</f>
        <v>30</v>
      </c>
      <c r="C71" s="44">
        <f>COUNTIF(C60:C70,"e")</f>
        <v>2</v>
      </c>
      <c r="D71" s="45">
        <f aca="true" t="shared" si="23" ref="D71:J71">SUM(D62:D70)</f>
        <v>388</v>
      </c>
      <c r="E71" s="45">
        <f t="shared" si="23"/>
        <v>148</v>
      </c>
      <c r="F71" s="45">
        <f t="shared" si="23"/>
        <v>73</v>
      </c>
      <c r="G71" s="45">
        <f t="shared" si="23"/>
        <v>167</v>
      </c>
      <c r="H71" s="45">
        <f t="shared" si="23"/>
        <v>0</v>
      </c>
      <c r="I71" s="45">
        <f t="shared" si="23"/>
        <v>10</v>
      </c>
      <c r="J71" s="45">
        <f t="shared" si="23"/>
        <v>16</v>
      </c>
      <c r="K71" s="93"/>
      <c r="L71" s="94"/>
      <c r="M71" s="94"/>
      <c r="O71" s="94"/>
      <c r="P71" s="94"/>
    </row>
    <row r="72" spans="1:16" s="95" customFormat="1" ht="12" customHeight="1">
      <c r="A72" s="143" t="s">
        <v>62</v>
      </c>
      <c r="B72" s="143"/>
      <c r="C72" s="143"/>
      <c r="D72" s="143"/>
      <c r="E72" s="143"/>
      <c r="F72" s="143"/>
      <c r="G72" s="143"/>
      <c r="H72" s="143"/>
      <c r="I72" s="143"/>
      <c r="J72" s="143"/>
      <c r="K72" s="93"/>
      <c r="L72" s="94"/>
      <c r="M72" s="94"/>
      <c r="O72" s="94"/>
      <c r="P72" s="94"/>
    </row>
    <row r="73" spans="1:17" s="29" customFormat="1" ht="12" customHeight="1">
      <c r="A73" s="19" t="s">
        <v>122</v>
      </c>
      <c r="B73" s="66">
        <v>4</v>
      </c>
      <c r="C73" s="21" t="s">
        <v>21</v>
      </c>
      <c r="D73" s="22">
        <f aca="true" t="shared" si="24" ref="D73:D78">SUM(E73:H73)</f>
        <v>45</v>
      </c>
      <c r="E73" s="22">
        <v>15</v>
      </c>
      <c r="F73" s="24">
        <v>10</v>
      </c>
      <c r="G73" s="22">
        <v>20</v>
      </c>
      <c r="H73" s="22"/>
      <c r="I73" s="22">
        <f aca="true" t="shared" si="25" ref="I73:I78">ROUNDUP(E73/15,0)</f>
        <v>1</v>
      </c>
      <c r="J73" s="24">
        <f aca="true" t="shared" si="26" ref="J73:J78">ROUNDUP((F73+G73+H73)/15,0)</f>
        <v>2</v>
      </c>
      <c r="K73" s="25" t="str">
        <f>"#REF!/25"</f>
        <v>#REF!/25</v>
      </c>
      <c r="L73" s="26">
        <v>0</v>
      </c>
      <c r="M73" s="26">
        <f>IF(G73&gt;0,1,0)</f>
        <v>1</v>
      </c>
      <c r="N73" s="27" t="str">
        <f>"#REF!/E40"</f>
        <v>#REF!/E40</v>
      </c>
      <c r="O73" s="28">
        <v>2.6</v>
      </c>
      <c r="P73" s="28" t="str">
        <f>"#REF!-P40"</f>
        <v>#REF!-P40</v>
      </c>
      <c r="Q73" s="130"/>
    </row>
    <row r="74" spans="1:16" s="105" customFormat="1" ht="12" customHeight="1">
      <c r="A74" s="19" t="s">
        <v>63</v>
      </c>
      <c r="B74" s="66">
        <v>4</v>
      </c>
      <c r="C74" s="21" t="s">
        <v>21</v>
      </c>
      <c r="D74" s="22">
        <f t="shared" si="24"/>
        <v>45</v>
      </c>
      <c r="E74" s="22">
        <v>15</v>
      </c>
      <c r="F74" s="22">
        <v>6</v>
      </c>
      <c r="G74" s="55">
        <v>24</v>
      </c>
      <c r="H74" s="22"/>
      <c r="I74" s="22">
        <f t="shared" si="25"/>
        <v>1</v>
      </c>
      <c r="J74" s="24">
        <f t="shared" si="26"/>
        <v>2</v>
      </c>
      <c r="K74" s="103"/>
      <c r="L74" s="104"/>
      <c r="M74" s="104"/>
      <c r="O74" s="104"/>
      <c r="P74" s="104"/>
    </row>
    <row r="75" spans="1:16" s="105" customFormat="1" ht="12" customHeight="1">
      <c r="A75" s="19" t="s">
        <v>64</v>
      </c>
      <c r="B75" s="66">
        <v>4</v>
      </c>
      <c r="C75" s="21" t="s">
        <v>17</v>
      </c>
      <c r="D75" s="22">
        <f t="shared" si="24"/>
        <v>58</v>
      </c>
      <c r="E75" s="22">
        <v>28</v>
      </c>
      <c r="F75" s="22">
        <v>10</v>
      </c>
      <c r="G75" s="55">
        <v>20</v>
      </c>
      <c r="H75" s="22"/>
      <c r="I75" s="22">
        <f t="shared" si="25"/>
        <v>2</v>
      </c>
      <c r="J75" s="24">
        <f t="shared" si="26"/>
        <v>2</v>
      </c>
      <c r="K75" s="103"/>
      <c r="L75" s="104"/>
      <c r="M75" s="104"/>
      <c r="O75" s="104"/>
      <c r="P75" s="104"/>
    </row>
    <row r="76" spans="1:17" s="108" customFormat="1" ht="12.75">
      <c r="A76" s="19" t="s">
        <v>65</v>
      </c>
      <c r="B76" s="66">
        <v>4</v>
      </c>
      <c r="C76" s="21" t="s">
        <v>17</v>
      </c>
      <c r="D76" s="22">
        <f t="shared" si="24"/>
        <v>45</v>
      </c>
      <c r="E76" s="24">
        <v>15</v>
      </c>
      <c r="F76" s="22">
        <v>10</v>
      </c>
      <c r="G76" s="55">
        <v>20</v>
      </c>
      <c r="H76" s="22"/>
      <c r="I76" s="22">
        <f t="shared" si="25"/>
        <v>1</v>
      </c>
      <c r="J76" s="24">
        <f t="shared" si="26"/>
        <v>2</v>
      </c>
      <c r="K76" s="106"/>
      <c r="L76" s="107"/>
      <c r="M76" s="107"/>
      <c r="O76" s="107"/>
      <c r="P76" s="107"/>
      <c r="Q76" s="134"/>
    </row>
    <row r="77" spans="1:17" s="108" customFormat="1" ht="12.75">
      <c r="A77" s="19" t="s">
        <v>66</v>
      </c>
      <c r="B77" s="66">
        <v>4</v>
      </c>
      <c r="C77" s="21" t="s">
        <v>17</v>
      </c>
      <c r="D77" s="22">
        <f t="shared" si="24"/>
        <v>45</v>
      </c>
      <c r="E77" s="22">
        <v>15</v>
      </c>
      <c r="F77" s="22">
        <v>10</v>
      </c>
      <c r="G77" s="22">
        <v>20</v>
      </c>
      <c r="H77" s="22"/>
      <c r="I77" s="22">
        <f t="shared" si="25"/>
        <v>1</v>
      </c>
      <c r="J77" s="24">
        <f t="shared" si="26"/>
        <v>2</v>
      </c>
      <c r="K77" s="106"/>
      <c r="L77" s="107"/>
      <c r="M77" s="107"/>
      <c r="O77" s="107"/>
      <c r="P77" s="107"/>
      <c r="Q77" s="134"/>
    </row>
    <row r="78" spans="1:17" s="108" customFormat="1" ht="12.75">
      <c r="A78" s="19" t="s">
        <v>67</v>
      </c>
      <c r="B78" s="66">
        <v>4</v>
      </c>
      <c r="C78" s="21" t="s">
        <v>17</v>
      </c>
      <c r="D78" s="22">
        <f t="shared" si="24"/>
        <v>45</v>
      </c>
      <c r="E78" s="22">
        <v>15</v>
      </c>
      <c r="F78" s="22">
        <v>10</v>
      </c>
      <c r="G78" s="22">
        <v>20</v>
      </c>
      <c r="H78" s="22"/>
      <c r="I78" s="22">
        <f t="shared" si="25"/>
        <v>1</v>
      </c>
      <c r="J78" s="24">
        <f t="shared" si="26"/>
        <v>2</v>
      </c>
      <c r="K78" s="106"/>
      <c r="L78" s="107"/>
      <c r="M78" s="107"/>
      <c r="O78" s="107"/>
      <c r="P78" s="107"/>
      <c r="Q78" s="134"/>
    </row>
    <row r="79" spans="1:17" s="108" customFormat="1" ht="12.75">
      <c r="A79" s="19" t="s">
        <v>105</v>
      </c>
      <c r="B79" s="66">
        <v>6</v>
      </c>
      <c r="C79" s="21" t="s">
        <v>21</v>
      </c>
      <c r="D79" s="22"/>
      <c r="E79" s="22"/>
      <c r="F79" s="22"/>
      <c r="G79" s="55"/>
      <c r="H79" s="22"/>
      <c r="I79" s="22"/>
      <c r="J79" s="24"/>
      <c r="K79" s="106"/>
      <c r="L79" s="107"/>
      <c r="M79" s="107"/>
      <c r="O79" s="107"/>
      <c r="P79" s="107"/>
      <c r="Q79" s="134"/>
    </row>
    <row r="80" spans="1:17" s="108" customFormat="1" ht="12.75">
      <c r="A80" s="19" t="s">
        <v>102</v>
      </c>
      <c r="B80" s="66">
        <v>1</v>
      </c>
      <c r="C80" s="40" t="s">
        <v>17</v>
      </c>
      <c r="D80" s="24">
        <f>SUM(E80:H80)</f>
        <v>15</v>
      </c>
      <c r="E80" s="24">
        <v>0</v>
      </c>
      <c r="F80" s="24"/>
      <c r="G80" s="58">
        <v>15</v>
      </c>
      <c r="H80" s="24"/>
      <c r="I80" s="24">
        <f>ROUNDUP(E80/15,0)</f>
        <v>0</v>
      </c>
      <c r="J80" s="24">
        <f>ROUNDUP((F80+G80+H80)/15,0)</f>
        <v>1</v>
      </c>
      <c r="K80" s="107"/>
      <c r="L80" s="107"/>
      <c r="M80" s="107"/>
      <c r="O80" s="107"/>
      <c r="P80" s="107"/>
      <c r="Q80" s="129"/>
    </row>
    <row r="81" spans="1:17" s="108" customFormat="1" ht="13.5">
      <c r="A81" s="42" t="s">
        <v>24</v>
      </c>
      <c r="B81" s="43">
        <f>SUM(B73:B80)</f>
        <v>31</v>
      </c>
      <c r="C81" s="44">
        <f>COUNTIF(C73:C80,"e")</f>
        <v>3</v>
      </c>
      <c r="D81" s="45">
        <f aca="true" t="shared" si="27" ref="D81:I81">SUM(D73:D80)</f>
        <v>298</v>
      </c>
      <c r="E81" s="45">
        <f t="shared" si="27"/>
        <v>103</v>
      </c>
      <c r="F81" s="45">
        <f t="shared" si="27"/>
        <v>56</v>
      </c>
      <c r="G81" s="45">
        <f t="shared" si="27"/>
        <v>139</v>
      </c>
      <c r="H81" s="45">
        <f t="shared" si="27"/>
        <v>0</v>
      </c>
      <c r="I81" s="45">
        <f t="shared" si="27"/>
        <v>7</v>
      </c>
      <c r="J81" s="24">
        <f>ROUNDUP((F81+G81+H81)/15,0)</f>
        <v>13</v>
      </c>
      <c r="K81" s="106"/>
      <c r="L81" s="107"/>
      <c r="M81" s="107"/>
      <c r="O81" s="107"/>
      <c r="P81" s="107"/>
      <c r="Q81" s="134"/>
    </row>
    <row r="82" spans="1:17" s="108" customFormat="1" ht="13.5">
      <c r="A82" s="143" t="s">
        <v>69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06"/>
      <c r="L82" s="107"/>
      <c r="M82" s="107"/>
      <c r="O82" s="107"/>
      <c r="P82" s="107"/>
      <c r="Q82" s="134"/>
    </row>
    <row r="83" spans="1:16" s="105" customFormat="1" ht="12" customHeight="1">
      <c r="A83" s="19" t="s">
        <v>57</v>
      </c>
      <c r="B83" s="66">
        <v>2</v>
      </c>
      <c r="C83" s="40" t="s">
        <v>21</v>
      </c>
      <c r="D83" s="22">
        <f aca="true" t="shared" si="28" ref="D83:D88">SUM(E83:H83)</f>
        <v>30</v>
      </c>
      <c r="E83" s="22">
        <v>15</v>
      </c>
      <c r="F83" s="22">
        <v>15</v>
      </c>
      <c r="G83" s="55"/>
      <c r="H83" s="22"/>
      <c r="I83" s="22">
        <f aca="true" t="shared" si="29" ref="I83:I89">ROUNDUP(E83/15,0)</f>
        <v>1</v>
      </c>
      <c r="J83" s="24">
        <f>ROUNDUP((F83+G83+H83)/15,0)</f>
        <v>1</v>
      </c>
      <c r="K83" s="103"/>
      <c r="L83" s="104"/>
      <c r="M83" s="104"/>
      <c r="O83" s="104"/>
      <c r="P83" s="104"/>
    </row>
    <row r="84" spans="1:17" s="108" customFormat="1" ht="12.75">
      <c r="A84" s="19" t="s">
        <v>68</v>
      </c>
      <c r="B84" s="66">
        <v>4</v>
      </c>
      <c r="C84" s="21" t="s">
        <v>17</v>
      </c>
      <c r="D84" s="22">
        <f t="shared" si="28"/>
        <v>45</v>
      </c>
      <c r="E84" s="22">
        <v>15</v>
      </c>
      <c r="F84" s="22">
        <v>10</v>
      </c>
      <c r="G84" s="55">
        <v>20</v>
      </c>
      <c r="H84" s="22"/>
      <c r="I84" s="22">
        <f t="shared" si="29"/>
        <v>1</v>
      </c>
      <c r="J84" s="24">
        <f>ROUNDUP((F84+G84+H84)/15,0)</f>
        <v>2</v>
      </c>
      <c r="K84" s="106"/>
      <c r="L84" s="107"/>
      <c r="M84" s="107"/>
      <c r="O84" s="107"/>
      <c r="P84" s="107"/>
      <c r="Q84" s="134"/>
    </row>
    <row r="85" spans="1:17" s="108" customFormat="1" ht="12.75">
      <c r="A85" s="19" t="s">
        <v>70</v>
      </c>
      <c r="B85" s="66">
        <v>4</v>
      </c>
      <c r="C85" s="21" t="s">
        <v>17</v>
      </c>
      <c r="D85" s="22">
        <f t="shared" si="28"/>
        <v>45</v>
      </c>
      <c r="E85" s="22">
        <v>15</v>
      </c>
      <c r="F85" s="22">
        <v>10</v>
      </c>
      <c r="G85" s="55">
        <v>20</v>
      </c>
      <c r="H85" s="22"/>
      <c r="I85" s="22">
        <f t="shared" si="29"/>
        <v>1</v>
      </c>
      <c r="J85" s="24">
        <f aca="true" t="shared" si="30" ref="J85:J90">ROUNDUP((F85+G85+H85)/15,0)</f>
        <v>2</v>
      </c>
      <c r="K85" s="106"/>
      <c r="L85" s="107"/>
      <c r="M85" s="107"/>
      <c r="O85" s="107"/>
      <c r="P85" s="107"/>
      <c r="Q85" s="134"/>
    </row>
    <row r="86" spans="1:17" s="108" customFormat="1" ht="12.75">
      <c r="A86" s="19" t="s">
        <v>71</v>
      </c>
      <c r="B86" s="66">
        <v>4</v>
      </c>
      <c r="C86" s="21" t="s">
        <v>17</v>
      </c>
      <c r="D86" s="22">
        <f t="shared" si="28"/>
        <v>45</v>
      </c>
      <c r="E86" s="22">
        <v>15</v>
      </c>
      <c r="F86" s="22">
        <v>10</v>
      </c>
      <c r="G86" s="55">
        <v>20</v>
      </c>
      <c r="H86" s="22"/>
      <c r="I86" s="22">
        <f t="shared" si="29"/>
        <v>1</v>
      </c>
      <c r="J86" s="24">
        <f t="shared" si="30"/>
        <v>2</v>
      </c>
      <c r="K86" s="106"/>
      <c r="L86" s="107"/>
      <c r="M86" s="107"/>
      <c r="O86" s="107"/>
      <c r="P86" s="107"/>
      <c r="Q86" s="134"/>
    </row>
    <row r="87" spans="1:17" s="108" customFormat="1" ht="12.75">
      <c r="A87" s="19" t="s">
        <v>72</v>
      </c>
      <c r="B87" s="66">
        <v>4</v>
      </c>
      <c r="C87" s="21" t="s">
        <v>17</v>
      </c>
      <c r="D87" s="22">
        <f t="shared" si="28"/>
        <v>45</v>
      </c>
      <c r="E87" s="24">
        <v>15</v>
      </c>
      <c r="F87" s="22">
        <v>10</v>
      </c>
      <c r="G87" s="55">
        <v>20</v>
      </c>
      <c r="H87" s="22"/>
      <c r="I87" s="22">
        <f t="shared" si="29"/>
        <v>1</v>
      </c>
      <c r="J87" s="24">
        <f t="shared" si="30"/>
        <v>2</v>
      </c>
      <c r="K87" s="106"/>
      <c r="L87" s="107"/>
      <c r="M87" s="107"/>
      <c r="O87" s="107"/>
      <c r="P87" s="107"/>
      <c r="Q87" s="134"/>
    </row>
    <row r="88" spans="1:17" s="108" customFormat="1" ht="12.75">
      <c r="A88" s="19" t="s">
        <v>103</v>
      </c>
      <c r="B88" s="66">
        <v>3</v>
      </c>
      <c r="C88" s="21" t="s">
        <v>17</v>
      </c>
      <c r="D88" s="22">
        <f t="shared" si="28"/>
        <v>30</v>
      </c>
      <c r="E88" s="22">
        <v>0</v>
      </c>
      <c r="F88" s="22"/>
      <c r="G88" s="22">
        <v>30</v>
      </c>
      <c r="H88" s="22"/>
      <c r="I88" s="22">
        <f t="shared" si="29"/>
        <v>0</v>
      </c>
      <c r="J88" s="24">
        <f t="shared" si="30"/>
        <v>2</v>
      </c>
      <c r="K88" s="106"/>
      <c r="L88" s="107"/>
      <c r="M88" s="107"/>
      <c r="O88" s="107"/>
      <c r="P88" s="107"/>
      <c r="Q88" s="134"/>
    </row>
    <row r="89" spans="1:17" s="108" customFormat="1" ht="12.75">
      <c r="A89" s="19" t="s">
        <v>97</v>
      </c>
      <c r="B89" s="66">
        <v>10</v>
      </c>
      <c r="C89" s="21" t="s">
        <v>21</v>
      </c>
      <c r="D89" s="22"/>
      <c r="E89" s="22"/>
      <c r="F89" s="22"/>
      <c r="G89" s="22"/>
      <c r="H89" s="22"/>
      <c r="I89" s="109">
        <f t="shared" si="29"/>
        <v>0</v>
      </c>
      <c r="J89" s="110">
        <f t="shared" si="30"/>
        <v>0</v>
      </c>
      <c r="K89" s="106"/>
      <c r="L89" s="107"/>
      <c r="M89" s="107"/>
      <c r="O89" s="107"/>
      <c r="P89" s="107"/>
      <c r="Q89" s="134"/>
    </row>
    <row r="90" spans="1:17" ht="13.5">
      <c r="A90" s="42" t="s">
        <v>24</v>
      </c>
      <c r="B90" s="43">
        <f>SUM(B83:B89)</f>
        <v>31</v>
      </c>
      <c r="C90" s="44">
        <f>COUNTIF(C83:C89,"e")</f>
        <v>2</v>
      </c>
      <c r="D90" s="45">
        <f aca="true" t="shared" si="31" ref="D90:I90">SUM(D83:D89)</f>
        <v>240</v>
      </c>
      <c r="E90" s="45">
        <f t="shared" si="31"/>
        <v>75</v>
      </c>
      <c r="F90" s="45">
        <f t="shared" si="31"/>
        <v>55</v>
      </c>
      <c r="G90" s="45">
        <f t="shared" si="31"/>
        <v>110</v>
      </c>
      <c r="H90" s="111">
        <f t="shared" si="31"/>
        <v>0</v>
      </c>
      <c r="I90" s="112">
        <f t="shared" si="31"/>
        <v>5</v>
      </c>
      <c r="J90" s="113">
        <f t="shared" si="30"/>
        <v>11</v>
      </c>
      <c r="Q90" s="134"/>
    </row>
    <row r="91" spans="1:17" ht="13.5">
      <c r="A91" s="114" t="s">
        <v>73</v>
      </c>
      <c r="B91" s="43">
        <f aca="true" t="shared" si="32" ref="B91:G91">B71+B81+B90</f>
        <v>92</v>
      </c>
      <c r="C91" s="43">
        <f t="shared" si="32"/>
        <v>7</v>
      </c>
      <c r="D91" s="43">
        <f t="shared" si="32"/>
        <v>926</v>
      </c>
      <c r="E91" s="43">
        <f t="shared" si="32"/>
        <v>326</v>
      </c>
      <c r="F91" s="43">
        <f t="shared" si="32"/>
        <v>184</v>
      </c>
      <c r="G91" s="43">
        <f t="shared" si="32"/>
        <v>416</v>
      </c>
      <c r="H91" s="112"/>
      <c r="I91" s="115"/>
      <c r="J91" s="116"/>
      <c r="Q91" s="134"/>
    </row>
    <row r="92" spans="1:17" ht="13.5">
      <c r="A92" s="117" t="s">
        <v>74</v>
      </c>
      <c r="B92" s="70">
        <f>B16+B28+B42+B52+B71+B81+B90</f>
        <v>214</v>
      </c>
      <c r="C92" s="71"/>
      <c r="D92" s="43">
        <f>D16+D28+D42+D52+D71+D81+D90</f>
        <v>2500</v>
      </c>
      <c r="E92" s="43">
        <f>E16+E28+E42+E52+E71+E81+E90</f>
        <v>1030</v>
      </c>
      <c r="F92" s="43">
        <f>F16+F28+F42+F52+F71+F81+F90</f>
        <v>467</v>
      </c>
      <c r="G92" s="43">
        <f>G16+G28+G42+G52+G71+G81+G90</f>
        <v>1003</v>
      </c>
      <c r="H92" s="43">
        <f>H16+H28+H42+H52+H71+H81+H90</f>
        <v>0</v>
      </c>
      <c r="I92" s="72"/>
      <c r="J92" s="72"/>
      <c r="Q92" s="134"/>
    </row>
    <row r="93" spans="1:17" ht="13.5">
      <c r="A93" s="118" t="s">
        <v>75</v>
      </c>
      <c r="B93" s="75"/>
      <c r="C93" s="119"/>
      <c r="D93" s="77"/>
      <c r="E93" s="78">
        <f>(E92/D92)*100</f>
        <v>41.199999999999996</v>
      </c>
      <c r="F93" s="78">
        <f>(F92/D92)*100</f>
        <v>18.68</v>
      </c>
      <c r="G93" s="78">
        <f>(G92/D92)*100</f>
        <v>40.12</v>
      </c>
      <c r="H93" s="78">
        <f>(H92/D92)*100</f>
        <v>0</v>
      </c>
      <c r="I93" s="79"/>
      <c r="J93" s="80"/>
      <c r="Q93" s="134"/>
    </row>
    <row r="94" spans="10:17" ht="12.75">
      <c r="J94" s="9"/>
      <c r="Q94" s="134"/>
    </row>
    <row r="95" spans="10:17" ht="12.75">
      <c r="J95" s="9"/>
      <c r="Q95" s="134"/>
    </row>
    <row r="96" spans="10:17" ht="12.75">
      <c r="J96" s="9"/>
      <c r="Q96" s="134"/>
    </row>
    <row r="97" spans="10:17" ht="12.75">
      <c r="J97" s="9"/>
      <c r="Q97" s="134"/>
    </row>
    <row r="98" spans="10:17" ht="12.75">
      <c r="J98" s="9"/>
      <c r="Q98" s="134"/>
    </row>
    <row r="99" spans="10:17" ht="12.75">
      <c r="J99" s="9"/>
      <c r="Q99" s="134"/>
    </row>
    <row r="100" spans="10:17" ht="12.75">
      <c r="J100" s="9"/>
      <c r="Q100" s="134"/>
    </row>
    <row r="101" spans="10:17" ht="12.75">
      <c r="J101" s="9"/>
      <c r="Q101" s="134"/>
    </row>
    <row r="102" spans="10:17" ht="12.75">
      <c r="J102" s="9"/>
      <c r="Q102" s="134"/>
    </row>
    <row r="103" spans="10:17" ht="12.75">
      <c r="J103" s="9"/>
      <c r="Q103" s="134"/>
    </row>
    <row r="104" spans="10:17" ht="12.75">
      <c r="J104" s="9"/>
      <c r="Q104" s="134"/>
    </row>
    <row r="105" spans="10:17" ht="12.75">
      <c r="J105" s="9"/>
      <c r="Q105" s="134"/>
    </row>
    <row r="106" spans="10:17" ht="12.75">
      <c r="J106" s="9"/>
      <c r="Q106" s="134"/>
    </row>
    <row r="107" spans="10:17" ht="12.75">
      <c r="J107" s="9"/>
      <c r="Q107" s="134"/>
    </row>
    <row r="108" spans="10:17" ht="12.75">
      <c r="J108" s="9"/>
      <c r="Q108" s="134"/>
    </row>
    <row r="109" spans="10:17" ht="12.75">
      <c r="J109" s="9"/>
      <c r="Q109" s="134"/>
    </row>
    <row r="110" spans="10:17" ht="12.75">
      <c r="J110" s="9"/>
      <c r="Q110" s="134"/>
    </row>
    <row r="111" spans="10:17" ht="12.75">
      <c r="J111" s="9"/>
      <c r="Q111" s="134"/>
    </row>
    <row r="112" spans="10:17" ht="12.75">
      <c r="J112" s="9"/>
      <c r="Q112" s="134"/>
    </row>
    <row r="113" spans="10:17" ht="12.75">
      <c r="J113" s="9"/>
      <c r="Q113" s="134"/>
    </row>
    <row r="114" spans="10:17" ht="12.75">
      <c r="J114" s="9"/>
      <c r="Q114" s="134"/>
    </row>
    <row r="115" spans="10:17" ht="12.75">
      <c r="J115" s="9"/>
      <c r="Q115" s="134"/>
    </row>
    <row r="116" spans="10:17" ht="12.75">
      <c r="J116" s="9"/>
      <c r="Q116" s="134"/>
    </row>
    <row r="117" spans="10:17" ht="12.75">
      <c r="J117" s="9"/>
      <c r="Q117" s="134"/>
    </row>
    <row r="118" spans="10:17" ht="12.75">
      <c r="J118" s="9"/>
      <c r="Q118" s="134"/>
    </row>
    <row r="119" spans="10:17" ht="12.75">
      <c r="J119" s="9"/>
      <c r="Q119" s="134"/>
    </row>
    <row r="120" spans="10:17" ht="12.75">
      <c r="J120" s="9"/>
      <c r="Q120" s="134"/>
    </row>
    <row r="121" spans="1:17" ht="12.75">
      <c r="A121" s="139" t="s">
        <v>109</v>
      </c>
      <c r="J121" s="9"/>
      <c r="Q121" s="134"/>
    </row>
    <row r="122" spans="10:17" ht="12.75">
      <c r="J122" s="9"/>
      <c r="Q122" s="134"/>
    </row>
    <row r="123" spans="1:17" ht="12.75">
      <c r="A123" s="1" t="s">
        <v>110</v>
      </c>
      <c r="J123" s="9"/>
      <c r="Q123" s="134"/>
    </row>
    <row r="124" spans="1:17" ht="12.75">
      <c r="A124" s="1" t="s">
        <v>111</v>
      </c>
      <c r="J124" s="9"/>
      <c r="Q124" s="134"/>
    </row>
    <row r="125" spans="1:17" ht="12.75">
      <c r="A125" s="1" t="s">
        <v>112</v>
      </c>
      <c r="J125" s="9"/>
      <c r="Q125" s="134"/>
    </row>
    <row r="126" spans="10:17" ht="12.75">
      <c r="J126" s="9"/>
      <c r="Q126" s="134"/>
    </row>
    <row r="127" spans="1:17" ht="12.75">
      <c r="A127" s="1" t="s">
        <v>113</v>
      </c>
      <c r="J127" s="9"/>
      <c r="Q127" s="134"/>
    </row>
    <row r="128" spans="1:17" ht="12.75">
      <c r="A128" s="1" t="s">
        <v>114</v>
      </c>
      <c r="J128" s="9"/>
      <c r="Q128" s="134"/>
    </row>
    <row r="129" spans="1:17" ht="12.75">
      <c r="A129" s="1" t="s">
        <v>115</v>
      </c>
      <c r="J129" s="9"/>
      <c r="Q129" s="134"/>
    </row>
    <row r="130" spans="10:17" ht="12.75">
      <c r="J130" s="9"/>
      <c r="Q130" s="134"/>
    </row>
    <row r="131" spans="1:17" ht="12.75">
      <c r="A131" s="1" t="s">
        <v>108</v>
      </c>
      <c r="J131" s="9"/>
      <c r="Q131" s="134"/>
    </row>
    <row r="132" spans="1:17" ht="12.75">
      <c r="A132" s="1" t="s">
        <v>116</v>
      </c>
      <c r="J132" s="9"/>
      <c r="Q132" s="134"/>
    </row>
    <row r="133" spans="1:17" ht="12.75">
      <c r="A133" s="1" t="s">
        <v>117</v>
      </c>
      <c r="J133" s="9"/>
      <c r="Q133" s="134"/>
    </row>
    <row r="134" spans="1:17" ht="12.75">
      <c r="A134" s="1" t="s">
        <v>118</v>
      </c>
      <c r="J134" s="9"/>
      <c r="Q134" s="134"/>
    </row>
    <row r="135" spans="1:17" ht="12.75">
      <c r="A135" s="1" t="s">
        <v>119</v>
      </c>
      <c r="J135" s="9"/>
      <c r="Q135" s="134"/>
    </row>
    <row r="136" spans="1:17" ht="12.75">
      <c r="A136" s="1" t="s">
        <v>120</v>
      </c>
      <c r="J136" s="9"/>
      <c r="Q136" s="134"/>
    </row>
    <row r="137" spans="1:17" ht="12.75">
      <c r="A137" s="1" t="s">
        <v>121</v>
      </c>
      <c r="J137" s="9"/>
      <c r="Q137" s="134"/>
    </row>
    <row r="138" spans="10:17" ht="12.75">
      <c r="J138" s="9"/>
      <c r="Q138" s="134"/>
    </row>
    <row r="139" spans="10:17" ht="12.75">
      <c r="J139" s="9"/>
      <c r="Q139" s="134"/>
    </row>
    <row r="140" spans="10:17" ht="12.75">
      <c r="J140" s="9"/>
      <c r="Q140" s="134"/>
    </row>
    <row r="141" spans="10:17" ht="12.75">
      <c r="J141" s="9"/>
      <c r="Q141" s="134"/>
    </row>
    <row r="142" spans="10:17" ht="12.75">
      <c r="J142" s="9"/>
      <c r="Q142" s="134"/>
    </row>
    <row r="143" spans="10:17" ht="12.75">
      <c r="J143" s="9"/>
      <c r="Q143" s="134"/>
    </row>
    <row r="144" spans="10:17" ht="12.75">
      <c r="J144" s="9"/>
      <c r="Q144" s="134"/>
    </row>
    <row r="145" spans="10:17" ht="12.75">
      <c r="J145" s="9"/>
      <c r="Q145" s="134"/>
    </row>
    <row r="146" spans="10:17" ht="12.75">
      <c r="J146" s="9"/>
      <c r="Q146" s="134"/>
    </row>
    <row r="147" spans="10:17" ht="12.75">
      <c r="J147" s="9"/>
      <c r="Q147" s="134"/>
    </row>
    <row r="148" spans="10:17" ht="12.75">
      <c r="J148" s="9"/>
      <c r="Q148" s="134"/>
    </row>
    <row r="149" spans="10:17" ht="12.75">
      <c r="J149" s="9"/>
      <c r="Q149" s="134"/>
    </row>
    <row r="150" spans="10:17" ht="12.75">
      <c r="J150" s="9"/>
      <c r="Q150" s="134"/>
    </row>
    <row r="151" spans="10:17" ht="12.75">
      <c r="J151" s="9"/>
      <c r="Q151" s="134"/>
    </row>
    <row r="152" spans="10:17" ht="12.75">
      <c r="J152" s="9"/>
      <c r="Q152" s="134"/>
    </row>
    <row r="153" spans="10:17" ht="12.75">
      <c r="J153" s="9"/>
      <c r="Q153" s="134"/>
    </row>
    <row r="154" spans="10:17" ht="12.75">
      <c r="J154" s="9"/>
      <c r="Q154" s="134"/>
    </row>
    <row r="155" spans="10:17" ht="12.75">
      <c r="J155" s="9"/>
      <c r="Q155" s="134"/>
    </row>
    <row r="156" spans="10:17" ht="12.75">
      <c r="J156" s="9"/>
      <c r="Q156" s="134"/>
    </row>
    <row r="157" spans="10:17" ht="12.75">
      <c r="J157" s="9"/>
      <c r="Q157" s="134"/>
    </row>
    <row r="158" spans="10:17" ht="12.75">
      <c r="J158" s="9"/>
      <c r="Q158" s="134"/>
    </row>
    <row r="159" spans="10:17" ht="12.75">
      <c r="J159" s="9"/>
      <c r="Q159" s="134"/>
    </row>
    <row r="160" spans="10:17" ht="12.75">
      <c r="J160" s="9"/>
      <c r="Q160" s="134"/>
    </row>
    <row r="161" spans="10:17" ht="12.75">
      <c r="J161" s="9"/>
      <c r="Q161" s="134"/>
    </row>
    <row r="162" spans="10:17" ht="12.75">
      <c r="J162" s="9"/>
      <c r="Q162" s="134"/>
    </row>
    <row r="163" spans="10:17" ht="12.75">
      <c r="J163" s="9"/>
      <c r="Q163" s="134"/>
    </row>
    <row r="164" spans="10:17" ht="12.75">
      <c r="J164" s="9"/>
      <c r="Q164" s="134"/>
    </row>
    <row r="165" spans="10:17" ht="12.75">
      <c r="J165" s="9"/>
      <c r="Q165" s="134"/>
    </row>
    <row r="166" spans="10:17" ht="12.75">
      <c r="J166" s="9"/>
      <c r="Q166" s="134"/>
    </row>
    <row r="167" spans="10:17" ht="12.75">
      <c r="J167" s="9"/>
      <c r="Q167" s="134"/>
    </row>
    <row r="168" spans="10:17" ht="12.75">
      <c r="J168" s="9"/>
      <c r="Q168" s="134"/>
    </row>
    <row r="169" spans="10:17" ht="12.75">
      <c r="J169" s="9"/>
      <c r="Q169" s="134"/>
    </row>
    <row r="170" spans="10:17" ht="12.75">
      <c r="J170" s="9"/>
      <c r="Q170" s="134"/>
    </row>
    <row r="171" spans="10:17" ht="12.75">
      <c r="J171" s="9"/>
      <c r="Q171" s="134"/>
    </row>
    <row r="172" spans="10:17" ht="12.75">
      <c r="J172" s="9"/>
      <c r="Q172" s="134"/>
    </row>
    <row r="173" spans="10:17" ht="12.75">
      <c r="J173" s="9"/>
      <c r="Q173" s="134"/>
    </row>
    <row r="174" spans="10:17" ht="12.75">
      <c r="J174" s="9"/>
      <c r="Q174" s="134"/>
    </row>
    <row r="175" spans="10:17" ht="12.75">
      <c r="J175" s="9"/>
      <c r="Q175" s="134"/>
    </row>
    <row r="176" spans="10:17" ht="12.75">
      <c r="J176" s="9"/>
      <c r="Q176" s="134"/>
    </row>
    <row r="177" spans="10:17" ht="12.75">
      <c r="J177" s="9"/>
      <c r="Q177" s="134"/>
    </row>
    <row r="178" spans="10:17" ht="12.75">
      <c r="J178" s="9"/>
      <c r="Q178" s="134"/>
    </row>
    <row r="179" spans="10:17" ht="12.75">
      <c r="J179" s="9"/>
      <c r="Q179" s="134"/>
    </row>
    <row r="180" spans="10:17" ht="12.75">
      <c r="J180" s="9"/>
      <c r="Q180" s="134"/>
    </row>
    <row r="181" spans="10:17" ht="12.75">
      <c r="J181" s="9"/>
      <c r="Q181" s="134"/>
    </row>
    <row r="182" spans="10:17" ht="12.75">
      <c r="J182" s="9"/>
      <c r="Q182" s="134"/>
    </row>
    <row r="183" spans="10:17" ht="12.75">
      <c r="J183" s="9"/>
      <c r="Q183" s="134"/>
    </row>
    <row r="184" spans="10:17" ht="12.75">
      <c r="J184" s="9"/>
      <c r="Q184" s="134"/>
    </row>
    <row r="185" spans="10:17" ht="12.75">
      <c r="J185" s="9"/>
      <c r="Q185" s="134"/>
    </row>
    <row r="186" spans="10:17" ht="12.75">
      <c r="J186" s="9"/>
      <c r="Q186" s="134"/>
    </row>
    <row r="187" spans="10:17" ht="12.75">
      <c r="J187" s="9"/>
      <c r="Q187" s="134"/>
    </row>
    <row r="188" spans="10:17" ht="12.75">
      <c r="J188" s="9"/>
      <c r="Q188" s="134"/>
    </row>
    <row r="189" spans="10:17" ht="12.75">
      <c r="J189" s="9"/>
      <c r="Q189" s="134"/>
    </row>
    <row r="190" spans="10:17" ht="12.75">
      <c r="J190" s="9"/>
      <c r="Q190" s="134"/>
    </row>
    <row r="191" spans="10:17" ht="12.75">
      <c r="J191" s="9"/>
      <c r="Q191" s="134"/>
    </row>
    <row r="192" spans="10:17" ht="12.75">
      <c r="J192" s="9"/>
      <c r="Q192" s="134"/>
    </row>
    <row r="193" spans="10:17" ht="12.75">
      <c r="J193" s="9"/>
      <c r="Q193" s="134"/>
    </row>
    <row r="194" ht="12.75">
      <c r="Q194" s="134"/>
    </row>
    <row r="195" ht="12.75">
      <c r="Q195" s="134"/>
    </row>
    <row r="196" ht="12.75">
      <c r="Q196" s="134"/>
    </row>
    <row r="197" ht="12.75">
      <c r="Q197" s="134"/>
    </row>
    <row r="198" ht="12.75">
      <c r="Q198" s="134"/>
    </row>
    <row r="199" ht="12.75">
      <c r="Q199" s="134"/>
    </row>
    <row r="200" ht="12.75">
      <c r="Q200" s="134"/>
    </row>
    <row r="201" ht="12.75">
      <c r="Q201" s="134"/>
    </row>
    <row r="202" ht="12.75">
      <c r="Q202" s="134"/>
    </row>
    <row r="203" ht="12.75">
      <c r="Q203" s="134"/>
    </row>
    <row r="204" ht="12.75">
      <c r="Q204" s="134"/>
    </row>
    <row r="205" ht="12.75">
      <c r="Q205" s="134"/>
    </row>
    <row r="206" ht="12.75">
      <c r="Q206" s="134"/>
    </row>
    <row r="207" ht="12.75">
      <c r="Q207" s="134"/>
    </row>
    <row r="208" ht="12.75">
      <c r="Q208" s="134"/>
    </row>
    <row r="209" ht="12.75">
      <c r="Q209" s="134"/>
    </row>
    <row r="210" ht="12.75">
      <c r="Q210" s="134"/>
    </row>
    <row r="211" ht="12.75">
      <c r="Q211" s="134"/>
    </row>
    <row r="212" ht="12.75">
      <c r="Q212" s="134"/>
    </row>
    <row r="213" ht="12.75">
      <c r="Q213" s="134"/>
    </row>
    <row r="214" ht="12.75">
      <c r="Q214" s="134"/>
    </row>
    <row r="215" ht="12.75">
      <c r="Q215" s="134"/>
    </row>
    <row r="216" ht="12.75">
      <c r="Q216" s="134"/>
    </row>
    <row r="217" ht="12.75">
      <c r="Q217" s="134"/>
    </row>
    <row r="218" ht="12.75">
      <c r="Q218" s="134"/>
    </row>
    <row r="219" ht="12.75">
      <c r="Q219" s="134"/>
    </row>
    <row r="220" ht="12.75">
      <c r="Q220" s="134"/>
    </row>
    <row r="221" ht="12.75">
      <c r="Q221" s="134"/>
    </row>
    <row r="222" ht="12.75">
      <c r="Q222" s="134"/>
    </row>
    <row r="223" ht="12.75">
      <c r="Q223" s="134"/>
    </row>
    <row r="224" ht="12.75">
      <c r="Q224" s="134"/>
    </row>
    <row r="225" ht="12.75">
      <c r="Q225" s="134"/>
    </row>
    <row r="226" ht="12.75">
      <c r="Q226" s="134"/>
    </row>
    <row r="227" ht="12.75">
      <c r="Q227" s="134"/>
    </row>
    <row r="228" ht="12.75">
      <c r="Q228" s="134"/>
    </row>
    <row r="229" ht="12.75">
      <c r="Q229" s="134"/>
    </row>
    <row r="230" ht="12.75">
      <c r="Q230" s="134"/>
    </row>
    <row r="231" ht="12.75">
      <c r="Q231" s="134"/>
    </row>
    <row r="232" ht="12.75">
      <c r="Q232" s="134"/>
    </row>
    <row r="233" ht="12.75">
      <c r="Q233" s="134"/>
    </row>
    <row r="234" ht="12.75">
      <c r="Q234" s="134"/>
    </row>
    <row r="235" ht="12.75">
      <c r="Q235" s="134"/>
    </row>
    <row r="236" ht="12.75">
      <c r="Q236" s="134"/>
    </row>
    <row r="237" ht="12.75">
      <c r="Q237" s="134"/>
    </row>
    <row r="238" ht="12.75">
      <c r="Q238" s="134"/>
    </row>
    <row r="239" ht="12.75">
      <c r="Q239" s="134"/>
    </row>
    <row r="240" ht="12.75">
      <c r="Q240" s="134"/>
    </row>
    <row r="241" ht="12.75">
      <c r="Q241" s="134"/>
    </row>
    <row r="242" ht="12.75">
      <c r="Q242" s="134"/>
    </row>
    <row r="243" ht="12.75">
      <c r="Q243" s="134"/>
    </row>
    <row r="244" ht="12.75">
      <c r="Q244" s="134"/>
    </row>
    <row r="245" ht="12.75">
      <c r="Q245" s="134"/>
    </row>
    <row r="246" ht="12.75">
      <c r="Q246" s="134"/>
    </row>
    <row r="247" ht="12.75">
      <c r="Q247" s="134"/>
    </row>
    <row r="248" ht="12.75">
      <c r="Q248" s="134"/>
    </row>
    <row r="249" ht="12.75">
      <c r="Q249" s="134"/>
    </row>
    <row r="250" ht="12.75">
      <c r="Q250" s="134"/>
    </row>
    <row r="251" ht="12.75">
      <c r="Q251" s="134"/>
    </row>
    <row r="252" ht="12.75">
      <c r="Q252" s="134"/>
    </row>
    <row r="253" ht="12.75">
      <c r="Q253" s="134"/>
    </row>
    <row r="254" ht="12.75">
      <c r="Q254" s="134"/>
    </row>
    <row r="255" ht="12.75">
      <c r="Q255" s="134"/>
    </row>
    <row r="256" ht="12.75">
      <c r="Q256" s="134"/>
    </row>
    <row r="257" ht="12.75">
      <c r="Q257" s="134"/>
    </row>
    <row r="258" ht="12.75">
      <c r="Q258" s="134"/>
    </row>
    <row r="259" ht="12.75">
      <c r="Q259" s="134"/>
    </row>
    <row r="260" ht="12.75">
      <c r="Q260" s="134"/>
    </row>
    <row r="261" ht="12.75">
      <c r="Q261" s="134"/>
    </row>
    <row r="262" ht="12.75">
      <c r="Q262" s="134"/>
    </row>
    <row r="263" ht="12.75">
      <c r="Q263" s="134"/>
    </row>
    <row r="264" ht="12.75">
      <c r="Q264" s="134"/>
    </row>
    <row r="265" ht="12.75">
      <c r="Q265" s="134"/>
    </row>
    <row r="266" ht="12.75">
      <c r="Q266" s="134"/>
    </row>
    <row r="267" ht="12.75">
      <c r="Q267" s="134"/>
    </row>
    <row r="268" ht="12.75">
      <c r="Q268" s="134"/>
    </row>
    <row r="269" ht="12.75">
      <c r="Q269" s="134"/>
    </row>
    <row r="270" ht="12.75">
      <c r="Q270" s="134"/>
    </row>
    <row r="271" ht="12.75">
      <c r="Q271" s="134"/>
    </row>
    <row r="272" ht="12.75">
      <c r="Q272" s="134"/>
    </row>
    <row r="273" ht="12.75">
      <c r="Q273" s="134"/>
    </row>
    <row r="274" ht="12.75">
      <c r="Q274" s="134"/>
    </row>
    <row r="275" ht="12.75">
      <c r="Q275" s="134"/>
    </row>
    <row r="276" ht="12.75">
      <c r="Q276" s="134"/>
    </row>
    <row r="277" ht="12.75">
      <c r="Q277" s="134"/>
    </row>
    <row r="278" ht="12.75">
      <c r="Q278" s="134"/>
    </row>
    <row r="279" ht="12.75">
      <c r="Q279" s="134"/>
    </row>
    <row r="280" ht="12.75">
      <c r="Q280" s="134"/>
    </row>
    <row r="281" ht="12.75">
      <c r="Q281" s="134"/>
    </row>
    <row r="282" ht="12.75">
      <c r="Q282" s="134"/>
    </row>
    <row r="283" ht="12.75">
      <c r="Q283" s="134"/>
    </row>
    <row r="284" ht="12.75">
      <c r="Q284" s="134"/>
    </row>
    <row r="285" ht="12.75">
      <c r="Q285" s="134"/>
    </row>
    <row r="286" ht="12.75">
      <c r="Q286" s="134"/>
    </row>
    <row r="287" ht="12.75">
      <c r="Q287" s="134"/>
    </row>
    <row r="288" ht="12.75">
      <c r="Q288" s="134"/>
    </row>
    <row r="289" ht="12.75">
      <c r="Q289" s="134"/>
    </row>
    <row r="290" ht="12.75">
      <c r="Q290" s="134"/>
    </row>
    <row r="291" ht="12.75">
      <c r="Q291" s="134"/>
    </row>
    <row r="292" ht="12.75">
      <c r="Q292" s="134"/>
    </row>
    <row r="293" ht="12.75">
      <c r="Q293" s="134"/>
    </row>
    <row r="294" ht="12.75">
      <c r="Q294" s="134"/>
    </row>
    <row r="295" ht="12.75">
      <c r="Q295" s="134"/>
    </row>
    <row r="296" ht="12.75">
      <c r="Q296" s="134"/>
    </row>
    <row r="297" ht="12.75">
      <c r="Q297" s="134"/>
    </row>
    <row r="298" ht="12.75">
      <c r="Q298" s="134"/>
    </row>
    <row r="299" ht="12.75">
      <c r="Q299" s="134"/>
    </row>
    <row r="300" ht="12.75">
      <c r="Q300" s="134"/>
    </row>
    <row r="301" ht="12.75">
      <c r="Q301" s="134"/>
    </row>
    <row r="302" ht="12.75">
      <c r="Q302" s="134"/>
    </row>
    <row r="303" ht="12.75">
      <c r="Q303" s="134"/>
    </row>
    <row r="304" ht="12.75">
      <c r="Q304" s="134"/>
    </row>
    <row r="305" ht="12.75">
      <c r="Q305" s="134"/>
    </row>
    <row r="306" ht="12.75">
      <c r="Q306" s="134"/>
    </row>
    <row r="307" ht="12.75">
      <c r="Q307" s="134"/>
    </row>
    <row r="308" ht="12.75">
      <c r="Q308" s="134"/>
    </row>
    <row r="309" ht="12.75">
      <c r="Q309" s="134"/>
    </row>
    <row r="310" ht="12.75">
      <c r="Q310" s="134"/>
    </row>
    <row r="311" ht="12.75">
      <c r="Q311" s="134"/>
    </row>
    <row r="312" ht="12.75">
      <c r="Q312" s="134"/>
    </row>
    <row r="313" ht="12.75">
      <c r="Q313" s="134"/>
    </row>
    <row r="314" ht="12.75">
      <c r="Q314" s="134"/>
    </row>
    <row r="315" ht="12.75">
      <c r="Q315" s="134"/>
    </row>
    <row r="316" ht="12.75">
      <c r="Q316" s="134"/>
    </row>
    <row r="317" ht="12.75">
      <c r="Q317" s="134"/>
    </row>
    <row r="318" ht="12.75">
      <c r="Q318" s="134"/>
    </row>
    <row r="319" ht="12.75">
      <c r="Q319" s="134"/>
    </row>
    <row r="320" ht="12.75">
      <c r="Q320" s="134"/>
    </row>
    <row r="321" ht="12.75">
      <c r="Q321" s="134"/>
    </row>
    <row r="322" ht="12.75">
      <c r="Q322" s="134"/>
    </row>
    <row r="323" ht="12.75">
      <c r="Q323" s="134"/>
    </row>
    <row r="324" ht="12.75">
      <c r="Q324" s="134"/>
    </row>
    <row r="325" ht="12.75">
      <c r="Q325" s="134"/>
    </row>
    <row r="326" ht="12.75">
      <c r="Q326" s="134"/>
    </row>
    <row r="327" ht="12.75">
      <c r="Q327" s="134"/>
    </row>
    <row r="328" ht="12.75">
      <c r="Q328" s="134"/>
    </row>
    <row r="329" ht="12.75">
      <c r="Q329" s="134"/>
    </row>
    <row r="330" ht="12.75">
      <c r="Q330" s="134"/>
    </row>
    <row r="331" ht="12.75">
      <c r="Q331" s="134"/>
    </row>
    <row r="332" ht="12.75">
      <c r="Q332" s="134"/>
    </row>
    <row r="333" ht="12.75">
      <c r="Q333" s="134"/>
    </row>
    <row r="334" ht="12.75">
      <c r="Q334" s="134"/>
    </row>
    <row r="335" ht="12.75">
      <c r="Q335" s="134"/>
    </row>
    <row r="336" ht="12.75">
      <c r="Q336" s="134"/>
    </row>
    <row r="337" ht="12.75">
      <c r="Q337" s="134"/>
    </row>
    <row r="338" ht="12.75">
      <c r="Q338" s="134"/>
    </row>
    <row r="339" ht="12.75">
      <c r="Q339" s="134"/>
    </row>
    <row r="340" ht="12.75">
      <c r="Q340" s="134"/>
    </row>
    <row r="341" ht="12.75">
      <c r="Q341" s="134"/>
    </row>
    <row r="342" ht="12.75">
      <c r="Q342" s="134"/>
    </row>
    <row r="343" ht="12.75">
      <c r="Q343" s="134"/>
    </row>
    <row r="344" ht="12.75">
      <c r="Q344" s="134"/>
    </row>
    <row r="345" ht="12.75">
      <c r="Q345" s="134"/>
    </row>
    <row r="346" ht="12.75">
      <c r="Q346" s="134"/>
    </row>
    <row r="347" ht="12.75">
      <c r="Q347" s="134"/>
    </row>
    <row r="348" ht="12.75">
      <c r="Q348" s="134"/>
    </row>
    <row r="349" ht="12.75">
      <c r="Q349" s="134"/>
    </row>
    <row r="350" ht="12.75">
      <c r="Q350" s="134"/>
    </row>
    <row r="351" ht="12.75">
      <c r="Q351" s="134"/>
    </row>
    <row r="352" ht="12.75">
      <c r="Q352" s="134"/>
    </row>
    <row r="353" ht="12.75">
      <c r="Q353" s="134"/>
    </row>
    <row r="354" ht="12.75">
      <c r="Q354" s="134"/>
    </row>
    <row r="355" ht="12.75">
      <c r="Q355" s="134"/>
    </row>
    <row r="356" ht="12.75">
      <c r="Q356" s="134"/>
    </row>
    <row r="357" ht="12.75">
      <c r="Q357" s="134"/>
    </row>
    <row r="358" ht="12.75">
      <c r="Q358" s="134"/>
    </row>
    <row r="359" ht="12.75">
      <c r="Q359" s="134"/>
    </row>
    <row r="360" ht="12.75">
      <c r="Q360" s="134"/>
    </row>
    <row r="361" ht="12.75">
      <c r="Q361" s="134"/>
    </row>
    <row r="362" ht="12.75">
      <c r="Q362" s="134"/>
    </row>
    <row r="363" ht="12.75">
      <c r="Q363" s="134"/>
    </row>
    <row r="364" ht="12.75">
      <c r="Q364" s="134"/>
    </row>
    <row r="365" ht="12.75">
      <c r="Q365" s="134"/>
    </row>
    <row r="366" ht="12.75">
      <c r="Q366" s="134"/>
    </row>
    <row r="367" ht="12.75">
      <c r="Q367" s="134"/>
    </row>
    <row r="368" ht="12.75">
      <c r="Q368" s="134"/>
    </row>
    <row r="369" ht="12.75">
      <c r="Q369" s="134"/>
    </row>
    <row r="370" ht="12.75">
      <c r="Q370" s="134"/>
    </row>
    <row r="371" ht="12.75">
      <c r="Q371" s="134"/>
    </row>
    <row r="372" ht="12.75">
      <c r="Q372" s="134"/>
    </row>
    <row r="373" ht="12.75">
      <c r="Q373" s="134"/>
    </row>
    <row r="374" ht="12.75">
      <c r="Q374" s="134"/>
    </row>
    <row r="375" ht="12.75">
      <c r="Q375" s="134"/>
    </row>
    <row r="376" ht="12.75">
      <c r="Q376" s="134"/>
    </row>
    <row r="377" ht="12.75">
      <c r="Q377" s="134"/>
    </row>
    <row r="378" ht="12.75">
      <c r="Q378" s="134"/>
    </row>
    <row r="379" ht="12.75">
      <c r="Q379" s="134"/>
    </row>
    <row r="380" ht="12.75">
      <c r="Q380" s="134"/>
    </row>
    <row r="381" ht="12.75">
      <c r="Q381" s="134"/>
    </row>
    <row r="382" ht="12.75">
      <c r="Q382" s="134"/>
    </row>
    <row r="383" ht="12.75">
      <c r="Q383" s="134"/>
    </row>
    <row r="384" ht="12.75">
      <c r="Q384" s="134"/>
    </row>
    <row r="385" ht="12.75">
      <c r="Q385" s="134"/>
    </row>
    <row r="386" ht="12.75">
      <c r="Q386" s="134"/>
    </row>
    <row r="387" ht="12.75">
      <c r="Q387" s="134"/>
    </row>
    <row r="388" ht="12.75">
      <c r="Q388" s="134"/>
    </row>
    <row r="389" ht="12.75">
      <c r="Q389" s="134"/>
    </row>
    <row r="390" ht="12.75">
      <c r="Q390" s="134"/>
    </row>
    <row r="391" ht="12.75">
      <c r="Q391" s="134"/>
    </row>
    <row r="392" ht="12.75">
      <c r="Q392" s="134"/>
    </row>
    <row r="393" ht="12.75">
      <c r="Q393" s="134"/>
    </row>
    <row r="394" ht="12.75">
      <c r="Q394" s="134"/>
    </row>
    <row r="395" ht="12.75">
      <c r="Q395" s="134"/>
    </row>
    <row r="396" ht="12.75">
      <c r="Q396" s="134"/>
    </row>
    <row r="397" ht="12.75">
      <c r="Q397" s="134"/>
    </row>
    <row r="398" ht="12.75">
      <c r="Q398" s="134"/>
    </row>
    <row r="399" ht="12.75">
      <c r="Q399" s="134"/>
    </row>
    <row r="400" ht="12.75">
      <c r="Q400" s="134"/>
    </row>
    <row r="401" ht="12.75">
      <c r="Q401" s="134"/>
    </row>
    <row r="402" ht="12.75">
      <c r="Q402" s="134"/>
    </row>
  </sheetData>
  <sheetProtection selectLockedCells="1" selectUnlockedCells="1"/>
  <mergeCells count="7">
    <mergeCell ref="A61:J61"/>
    <mergeCell ref="A72:J72"/>
    <mergeCell ref="A82:J82"/>
    <mergeCell ref="A1:J1"/>
    <mergeCell ref="A2:J2"/>
    <mergeCell ref="A5:J5"/>
    <mergeCell ref="I55:J55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A3" sqref="A3:K3"/>
    </sheetView>
  </sheetViews>
  <sheetFormatPr defaultColWidth="12.57421875" defaultRowHeight="12.75"/>
  <cols>
    <col min="1" max="1" width="5.57421875" style="120" customWidth="1"/>
    <col min="2" max="2" width="35.7109375" style="120" customWidth="1"/>
    <col min="3" max="11" width="6.00390625" style="120" customWidth="1"/>
    <col min="12" max="16384" width="12.57421875" style="120" customWidth="1"/>
  </cols>
  <sheetData>
    <row r="2" spans="1:11" ht="15" customHeight="1">
      <c r="A2" s="144" t="s">
        <v>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54.75" customHeight="1">
      <c r="A3" s="152" t="s">
        <v>128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6.75" customHeight="1">
      <c r="A4" s="9"/>
      <c r="B4" s="1"/>
      <c r="C4" s="121"/>
      <c r="D4" s="3"/>
      <c r="E4" s="3"/>
      <c r="F4" s="3"/>
      <c r="G4" s="3"/>
      <c r="H4" s="3"/>
      <c r="I4" s="3"/>
      <c r="J4" s="3"/>
      <c r="K4" s="9"/>
    </row>
    <row r="5" spans="1:11" ht="62.25" customHeight="1">
      <c r="A5" s="153" t="s">
        <v>76</v>
      </c>
      <c r="B5" s="153"/>
      <c r="C5" s="122" t="s">
        <v>2</v>
      </c>
      <c r="D5" s="99" t="s">
        <v>3</v>
      </c>
      <c r="E5" s="99" t="s">
        <v>4</v>
      </c>
      <c r="F5" s="100" t="s">
        <v>5</v>
      </c>
      <c r="G5" s="101" t="s">
        <v>6</v>
      </c>
      <c r="H5" s="101" t="s">
        <v>7</v>
      </c>
      <c r="I5" s="102" t="s">
        <v>8</v>
      </c>
      <c r="J5" s="99" t="s">
        <v>77</v>
      </c>
      <c r="K5" s="102" t="s">
        <v>78</v>
      </c>
    </row>
    <row r="6" spans="1:11" ht="30" customHeight="1">
      <c r="A6" s="154" t="s">
        <v>129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24.75" customHeight="1">
      <c r="A7" s="150" t="s">
        <v>100</v>
      </c>
      <c r="B7" s="150"/>
      <c r="C7" s="40">
        <v>4</v>
      </c>
      <c r="D7" s="21" t="s">
        <v>17</v>
      </c>
      <c r="E7" s="22">
        <f>SUM(F7:I7)</f>
        <v>45</v>
      </c>
      <c r="F7" s="22">
        <v>15</v>
      </c>
      <c r="G7" s="22">
        <v>10</v>
      </c>
      <c r="H7" s="55">
        <v>20</v>
      </c>
      <c r="I7" s="22"/>
      <c r="J7" s="22">
        <f>ROUNDUP(F7/15,0)</f>
        <v>1</v>
      </c>
      <c r="K7" s="24">
        <f>ROUNDUP((G7+H7+I7)/15,0)</f>
        <v>2</v>
      </c>
    </row>
    <row r="8" spans="1:11" ht="24.75" customHeight="1">
      <c r="A8" s="150" t="s">
        <v>79</v>
      </c>
      <c r="B8" s="150"/>
      <c r="C8" s="40">
        <v>4</v>
      </c>
      <c r="D8" s="21" t="s">
        <v>17</v>
      </c>
      <c r="E8" s="22">
        <f>SUM(F8:I8)</f>
        <v>45</v>
      </c>
      <c r="F8" s="22">
        <v>15</v>
      </c>
      <c r="G8" s="22">
        <v>10</v>
      </c>
      <c r="H8" s="55">
        <v>20</v>
      </c>
      <c r="I8" s="22"/>
      <c r="J8" s="22">
        <f>ROUNDUP(F8/15,0)</f>
        <v>1</v>
      </c>
      <c r="K8" s="24">
        <f>ROUNDUP((G8+H8+I8)/15,0)</f>
        <v>2</v>
      </c>
    </row>
    <row r="9" spans="1:11" ht="24.75" customHeight="1">
      <c r="A9" s="150" t="s">
        <v>80</v>
      </c>
      <c r="B9" s="150"/>
      <c r="C9" s="40">
        <v>4</v>
      </c>
      <c r="D9" s="21" t="s">
        <v>17</v>
      </c>
      <c r="E9" s="22">
        <f>SUM(F9:I9)</f>
        <v>45</v>
      </c>
      <c r="F9" s="22">
        <v>15</v>
      </c>
      <c r="G9" s="22">
        <v>10</v>
      </c>
      <c r="H9" s="55">
        <v>20</v>
      </c>
      <c r="I9" s="22"/>
      <c r="J9" s="22">
        <f>ROUNDUP(F9/15,0)</f>
        <v>1</v>
      </c>
      <c r="K9" s="24">
        <f>ROUNDUP((G9+H9+I9)/15,0)</f>
        <v>2</v>
      </c>
    </row>
    <row r="10" spans="1:11" ht="24.75" customHeight="1">
      <c r="A10" s="150" t="s">
        <v>81</v>
      </c>
      <c r="B10" s="150"/>
      <c r="C10" s="40">
        <v>4</v>
      </c>
      <c r="D10" s="21" t="s">
        <v>17</v>
      </c>
      <c r="E10" s="22">
        <f>SUM(F10:I10)</f>
        <v>45</v>
      </c>
      <c r="F10" s="22">
        <v>15</v>
      </c>
      <c r="G10" s="22">
        <v>10</v>
      </c>
      <c r="H10" s="55">
        <v>20</v>
      </c>
      <c r="I10" s="22"/>
      <c r="J10" s="22">
        <f>ROUNDUP(F10/15,0)</f>
        <v>1</v>
      </c>
      <c r="K10" s="24">
        <f>ROUNDUP((G10+H10+I10)/15,0)</f>
        <v>2</v>
      </c>
    </row>
    <row r="11" spans="1:11" ht="30" customHeight="1">
      <c r="A11" s="142" t="s">
        <v>130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1" ht="24.75" customHeight="1">
      <c r="A12" s="150" t="s">
        <v>82</v>
      </c>
      <c r="B12" s="150"/>
      <c r="C12" s="40">
        <v>4</v>
      </c>
      <c r="D12" s="21" t="s">
        <v>17</v>
      </c>
      <c r="E12" s="22">
        <f aca="true" t="shared" si="0" ref="E12:E21">SUM(F12:I12)</f>
        <v>45</v>
      </c>
      <c r="F12" s="22">
        <v>15</v>
      </c>
      <c r="G12" s="22">
        <v>10</v>
      </c>
      <c r="H12" s="55">
        <v>20</v>
      </c>
      <c r="I12" s="22"/>
      <c r="J12" s="22">
        <f aca="true" t="shared" si="1" ref="J12:J21">ROUNDUP(F12/15,0)</f>
        <v>1</v>
      </c>
      <c r="K12" s="24">
        <f aca="true" t="shared" si="2" ref="K12:K21">ROUNDUP((G12+H12+I12)/15,0)</f>
        <v>2</v>
      </c>
    </row>
    <row r="13" spans="1:11" ht="24.75" customHeight="1">
      <c r="A13" s="150" t="s">
        <v>94</v>
      </c>
      <c r="B13" s="150"/>
      <c r="C13" s="40">
        <v>4</v>
      </c>
      <c r="D13" s="21" t="s">
        <v>17</v>
      </c>
      <c r="E13" s="22">
        <f t="shared" si="0"/>
        <v>45</v>
      </c>
      <c r="F13" s="22">
        <v>15</v>
      </c>
      <c r="G13" s="22">
        <v>10</v>
      </c>
      <c r="H13" s="55">
        <v>20</v>
      </c>
      <c r="I13" s="22"/>
      <c r="J13" s="22">
        <f t="shared" si="1"/>
        <v>1</v>
      </c>
      <c r="K13" s="24">
        <f t="shared" si="2"/>
        <v>2</v>
      </c>
    </row>
    <row r="14" spans="1:11" ht="24.75" customHeight="1">
      <c r="A14" s="150" t="s">
        <v>101</v>
      </c>
      <c r="B14" s="150"/>
      <c r="C14" s="40">
        <v>4</v>
      </c>
      <c r="D14" s="21" t="s">
        <v>17</v>
      </c>
      <c r="E14" s="22">
        <f t="shared" si="0"/>
        <v>45</v>
      </c>
      <c r="F14" s="22">
        <v>15</v>
      </c>
      <c r="G14" s="22">
        <v>10</v>
      </c>
      <c r="H14" s="55">
        <v>20</v>
      </c>
      <c r="I14" s="22"/>
      <c r="J14" s="22">
        <f t="shared" si="1"/>
        <v>1</v>
      </c>
      <c r="K14" s="24">
        <f t="shared" si="2"/>
        <v>2</v>
      </c>
    </row>
    <row r="15" spans="1:11" ht="24.75" customHeight="1">
      <c r="A15" s="150" t="s">
        <v>83</v>
      </c>
      <c r="B15" s="150"/>
      <c r="C15" s="40">
        <v>4</v>
      </c>
      <c r="D15" s="21" t="s">
        <v>17</v>
      </c>
      <c r="E15" s="22">
        <f t="shared" si="0"/>
        <v>45</v>
      </c>
      <c r="F15" s="22">
        <v>15</v>
      </c>
      <c r="G15" s="22">
        <v>10</v>
      </c>
      <c r="H15" s="55">
        <v>20</v>
      </c>
      <c r="I15" s="67"/>
      <c r="J15" s="22">
        <f t="shared" si="1"/>
        <v>1</v>
      </c>
      <c r="K15" s="24">
        <f t="shared" si="2"/>
        <v>2</v>
      </c>
    </row>
    <row r="16" spans="1:11" ht="24.75" customHeight="1">
      <c r="A16" s="151" t="s">
        <v>84</v>
      </c>
      <c r="B16" s="151"/>
      <c r="C16" s="40">
        <v>4</v>
      </c>
      <c r="D16" s="21" t="s">
        <v>17</v>
      </c>
      <c r="E16" s="22">
        <f t="shared" si="0"/>
        <v>45</v>
      </c>
      <c r="F16" s="22">
        <v>15</v>
      </c>
      <c r="G16" s="22">
        <v>10</v>
      </c>
      <c r="H16" s="55">
        <v>20</v>
      </c>
      <c r="I16" s="22"/>
      <c r="J16" s="22">
        <f t="shared" si="1"/>
        <v>1</v>
      </c>
      <c r="K16" s="24">
        <f t="shared" si="2"/>
        <v>2</v>
      </c>
    </row>
    <row r="17" spans="1:11" ht="24.75" customHeight="1">
      <c r="A17" s="148" t="s">
        <v>85</v>
      </c>
      <c r="B17" s="148"/>
      <c r="C17" s="40">
        <v>4</v>
      </c>
      <c r="D17" s="21" t="s">
        <v>17</v>
      </c>
      <c r="E17" s="22">
        <f t="shared" si="0"/>
        <v>45</v>
      </c>
      <c r="F17" s="22">
        <v>15</v>
      </c>
      <c r="G17" s="22">
        <v>10</v>
      </c>
      <c r="H17" s="55">
        <v>20</v>
      </c>
      <c r="I17" s="24"/>
      <c r="J17" s="22">
        <f t="shared" si="1"/>
        <v>1</v>
      </c>
      <c r="K17" s="24">
        <f t="shared" si="2"/>
        <v>2</v>
      </c>
    </row>
    <row r="18" spans="1:11" ht="24.75" customHeight="1">
      <c r="A18" s="148" t="s">
        <v>86</v>
      </c>
      <c r="B18" s="148"/>
      <c r="C18" s="40">
        <v>4</v>
      </c>
      <c r="D18" s="21" t="s">
        <v>17</v>
      </c>
      <c r="E18" s="22">
        <f t="shared" si="0"/>
        <v>45</v>
      </c>
      <c r="F18" s="22">
        <v>15</v>
      </c>
      <c r="G18" s="22">
        <v>10</v>
      </c>
      <c r="H18" s="55">
        <v>20</v>
      </c>
      <c r="I18" s="24"/>
      <c r="J18" s="22">
        <f t="shared" si="1"/>
        <v>1</v>
      </c>
      <c r="K18" s="24">
        <f t="shared" si="2"/>
        <v>2</v>
      </c>
    </row>
    <row r="19" spans="1:11" ht="24.75" customHeight="1">
      <c r="A19" s="148" t="s">
        <v>87</v>
      </c>
      <c r="B19" s="148"/>
      <c r="C19" s="40">
        <v>4</v>
      </c>
      <c r="D19" s="21" t="s">
        <v>17</v>
      </c>
      <c r="E19" s="22">
        <f t="shared" si="0"/>
        <v>45</v>
      </c>
      <c r="F19" s="22">
        <v>15</v>
      </c>
      <c r="G19" s="22">
        <v>10</v>
      </c>
      <c r="H19" s="55">
        <v>20</v>
      </c>
      <c r="I19" s="24"/>
      <c r="J19" s="22">
        <f t="shared" si="1"/>
        <v>1</v>
      </c>
      <c r="K19" s="24">
        <f t="shared" si="2"/>
        <v>2</v>
      </c>
    </row>
    <row r="20" spans="1:11" ht="24.75" customHeight="1">
      <c r="A20" s="148" t="s">
        <v>98</v>
      </c>
      <c r="B20" s="148"/>
      <c r="C20" s="40">
        <v>4</v>
      </c>
      <c r="D20" s="21" t="s">
        <v>17</v>
      </c>
      <c r="E20" s="22">
        <f t="shared" si="0"/>
        <v>45</v>
      </c>
      <c r="F20" s="22">
        <v>15</v>
      </c>
      <c r="G20" s="22">
        <v>10</v>
      </c>
      <c r="H20" s="55">
        <v>20</v>
      </c>
      <c r="I20" s="24"/>
      <c r="J20" s="22">
        <f t="shared" si="1"/>
        <v>1</v>
      </c>
      <c r="K20" s="24">
        <f t="shared" si="2"/>
        <v>2</v>
      </c>
    </row>
    <row r="21" spans="1:11" ht="24.75" customHeight="1">
      <c r="A21" s="149" t="s">
        <v>92</v>
      </c>
      <c r="B21" s="149"/>
      <c r="C21" s="40">
        <v>4</v>
      </c>
      <c r="D21" s="21" t="s">
        <v>17</v>
      </c>
      <c r="E21" s="22">
        <f t="shared" si="0"/>
        <v>45</v>
      </c>
      <c r="F21" s="22">
        <v>15</v>
      </c>
      <c r="G21" s="22">
        <v>10</v>
      </c>
      <c r="H21" s="55">
        <v>20</v>
      </c>
      <c r="I21" s="22"/>
      <c r="J21" s="22">
        <f t="shared" si="1"/>
        <v>1</v>
      </c>
      <c r="K21" s="24">
        <f t="shared" si="2"/>
        <v>2</v>
      </c>
    </row>
    <row r="22" spans="1:11" ht="30" customHeight="1">
      <c r="A22" s="142" t="s">
        <v>131</v>
      </c>
      <c r="B22" s="142"/>
      <c r="C22" s="40"/>
      <c r="D22" s="21"/>
      <c r="E22" s="22"/>
      <c r="F22" s="22"/>
      <c r="G22" s="22"/>
      <c r="H22" s="55"/>
      <c r="I22" s="22"/>
      <c r="J22" s="22"/>
      <c r="K22" s="24"/>
    </row>
    <row r="23" spans="1:11" ht="24.75" customHeight="1">
      <c r="A23" s="148" t="s">
        <v>88</v>
      </c>
      <c r="B23" s="148"/>
      <c r="C23" s="40">
        <v>4</v>
      </c>
      <c r="D23" s="21" t="s">
        <v>17</v>
      </c>
      <c r="E23" s="22">
        <f aca="true" t="shared" si="3" ref="E23:E28">SUM(F23:I23)</f>
        <v>45</v>
      </c>
      <c r="F23" s="22">
        <v>15</v>
      </c>
      <c r="G23" s="22">
        <v>10</v>
      </c>
      <c r="H23" s="55">
        <v>20</v>
      </c>
      <c r="I23" s="22"/>
      <c r="J23" s="22">
        <v>1</v>
      </c>
      <c r="K23" s="24">
        <v>2</v>
      </c>
    </row>
    <row r="24" spans="1:11" ht="24.75" customHeight="1">
      <c r="A24" s="148" t="s">
        <v>96</v>
      </c>
      <c r="B24" s="148"/>
      <c r="C24" s="40">
        <v>4</v>
      </c>
      <c r="D24" s="21" t="s">
        <v>17</v>
      </c>
      <c r="E24" s="22">
        <f t="shared" si="3"/>
        <v>45</v>
      </c>
      <c r="F24" s="22">
        <v>15</v>
      </c>
      <c r="G24" s="22">
        <v>10</v>
      </c>
      <c r="H24" s="55">
        <v>20</v>
      </c>
      <c r="I24" s="22"/>
      <c r="J24" s="22">
        <v>1</v>
      </c>
      <c r="K24" s="24">
        <v>2</v>
      </c>
    </row>
    <row r="25" spans="1:11" ht="24.75" customHeight="1">
      <c r="A25" s="148" t="s">
        <v>95</v>
      </c>
      <c r="B25" s="148"/>
      <c r="C25" s="40">
        <v>4</v>
      </c>
      <c r="D25" s="21" t="s">
        <v>17</v>
      </c>
      <c r="E25" s="22">
        <f t="shared" si="3"/>
        <v>45</v>
      </c>
      <c r="F25" s="22">
        <v>15</v>
      </c>
      <c r="G25" s="22">
        <v>10</v>
      </c>
      <c r="H25" s="55">
        <v>20</v>
      </c>
      <c r="I25" s="22"/>
      <c r="J25" s="22">
        <f>ROUNDUP(F25/15,0)</f>
        <v>1</v>
      </c>
      <c r="K25" s="24">
        <f>ROUNDUP((G25+H25+I25)/15,0)</f>
        <v>2</v>
      </c>
    </row>
    <row r="26" spans="1:11" ht="24.75" customHeight="1">
      <c r="A26" s="148" t="s">
        <v>89</v>
      </c>
      <c r="B26" s="148"/>
      <c r="C26" s="40">
        <v>4</v>
      </c>
      <c r="D26" s="21" t="s">
        <v>17</v>
      </c>
      <c r="E26" s="22">
        <f t="shared" si="3"/>
        <v>45</v>
      </c>
      <c r="F26" s="22">
        <v>15</v>
      </c>
      <c r="G26" s="22">
        <v>10</v>
      </c>
      <c r="H26" s="55">
        <v>20</v>
      </c>
      <c r="I26" s="22"/>
      <c r="J26" s="22">
        <f>ROUNDUP(F26/15,0)</f>
        <v>1</v>
      </c>
      <c r="K26" s="24">
        <f>ROUNDUP((G26+H26+I26)/15,0)</f>
        <v>2</v>
      </c>
    </row>
    <row r="27" spans="1:11" ht="24.75" customHeight="1">
      <c r="A27" s="148" t="s">
        <v>90</v>
      </c>
      <c r="B27" s="148"/>
      <c r="C27" s="40">
        <v>4</v>
      </c>
      <c r="D27" s="21" t="s">
        <v>17</v>
      </c>
      <c r="E27" s="22">
        <f t="shared" si="3"/>
        <v>45</v>
      </c>
      <c r="F27" s="22">
        <v>15</v>
      </c>
      <c r="G27" s="22">
        <v>10</v>
      </c>
      <c r="H27" s="55">
        <v>20</v>
      </c>
      <c r="I27" s="22"/>
      <c r="J27" s="22">
        <f>ROUNDUP(F27/15,0)</f>
        <v>1</v>
      </c>
      <c r="K27" s="24">
        <f>ROUNDUP((G27+H27+I27)/15,0)</f>
        <v>2</v>
      </c>
    </row>
    <row r="28" spans="1:11" ht="24.75" customHeight="1">
      <c r="A28" s="148" t="s">
        <v>93</v>
      </c>
      <c r="B28" s="148"/>
      <c r="C28" s="40">
        <v>4</v>
      </c>
      <c r="D28" s="21" t="s">
        <v>17</v>
      </c>
      <c r="E28" s="22">
        <f t="shared" si="3"/>
        <v>45</v>
      </c>
      <c r="F28" s="22">
        <v>15</v>
      </c>
      <c r="G28" s="22">
        <v>10</v>
      </c>
      <c r="H28" s="55">
        <v>20</v>
      </c>
      <c r="I28" s="22"/>
      <c r="J28" s="22">
        <f>ROUNDUP(F28/15,0)</f>
        <v>1</v>
      </c>
      <c r="K28" s="24">
        <f>ROUNDUP((G28+H28+I28)/15,0)</f>
        <v>2</v>
      </c>
    </row>
  </sheetData>
  <sheetProtection selectLockedCells="1" selectUnlockedCells="1"/>
  <mergeCells count="26">
    <mergeCell ref="A7:B7"/>
    <mergeCell ref="A8:B8"/>
    <mergeCell ref="A2:K2"/>
    <mergeCell ref="A3:K3"/>
    <mergeCell ref="A5:B5"/>
    <mergeCell ref="A6:K6"/>
    <mergeCell ref="A19:B19"/>
    <mergeCell ref="A20:B20"/>
    <mergeCell ref="A9:B9"/>
    <mergeCell ref="A10:B10"/>
    <mergeCell ref="A11:K11"/>
    <mergeCell ref="A12:B12"/>
    <mergeCell ref="A13:B13"/>
    <mergeCell ref="A14:B14"/>
    <mergeCell ref="A15:B15"/>
    <mergeCell ref="A16:B16"/>
    <mergeCell ref="A17:B17"/>
    <mergeCell ref="A18:B18"/>
    <mergeCell ref="A28:B28"/>
    <mergeCell ref="A21:B21"/>
    <mergeCell ref="A26:B26"/>
    <mergeCell ref="A27:B27"/>
    <mergeCell ref="A22:B22"/>
    <mergeCell ref="A23:B23"/>
    <mergeCell ref="A24:B24"/>
    <mergeCell ref="A25:B25"/>
  </mergeCells>
  <printOptions/>
  <pageMargins left="0.39375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anna.pecyna</cp:lastModifiedBy>
  <cp:lastPrinted>2015-08-11T10:15:29Z</cp:lastPrinted>
  <dcterms:created xsi:type="dcterms:W3CDTF">2013-04-22T11:54:59Z</dcterms:created>
  <dcterms:modified xsi:type="dcterms:W3CDTF">2015-11-26T12:45:34Z</dcterms:modified>
  <cp:category/>
  <cp:version/>
  <cp:contentType/>
  <cp:contentStatus/>
</cp:coreProperties>
</file>