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semestr I-VII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<sst xmlns="http://schemas.openxmlformats.org/spreadsheetml/2006/main" count="334" uniqueCount="219">
  <si>
    <t>Przedmiot</t>
  </si>
  <si>
    <t>ECTS</t>
  </si>
  <si>
    <t>Forma zal.</t>
  </si>
  <si>
    <t>Godziny ogółem</t>
  </si>
  <si>
    <t>Wykłady</t>
  </si>
  <si>
    <t>Ćw.Aud.</t>
  </si>
  <si>
    <t>Ćw.Lab.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</si>
  <si>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</si>
  <si>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</si>
  <si>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</si>
  <si>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</si>
  <si>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</si>
  <si>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</si>
  <si>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</si>
  <si>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</si>
  <si>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</si>
  <si>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</si>
  <si>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</si>
  <si>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</si>
  <si>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</si>
  <si>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</si>
  <si>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</si>
  <si>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</si>
  <si>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</si>
  <si>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</si>
  <si>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</si>
  <si>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</si>
  <si>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</si>
  <si>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</si>
  <si>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</si>
  <si>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</si>
  <si>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</si>
  <si>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</si>
  <si>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</si>
  <si>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</si>
  <si>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Język obcy 3</t>
  </si>
  <si>
    <t>Ogółem godzin w semestrach 5-7</t>
  </si>
  <si>
    <t>Ergonomia i BHP</t>
  </si>
  <si>
    <t>Ochrona własności intelektualnej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</si>
  <si>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</si>
  <si>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</si>
  <si>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</si>
  <si>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</si>
  <si>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</si>
  <si>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</si>
  <si>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</si>
  <si>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</si>
  <si>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</si>
  <si>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</si>
  <si>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</si>
  <si>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</si>
  <si>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</si>
  <si>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</si>
  <si>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</si>
  <si>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</si>
  <si>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</si>
  <si>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</si>
  <si>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</si>
  <si>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</si>
  <si>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</si>
  <si>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</si>
  <si>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</si>
  <si>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</si>
  <si>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</si>
  <si>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</si>
  <si>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</si>
  <si>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</si>
  <si>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</si>
  <si>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</si>
  <si>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</si>
  <si>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</si>
  <si>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</si>
  <si>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</si>
  <si>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</si>
  <si>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</si>
  <si>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</si>
  <si>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</si>
  <si>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</si>
  <si>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</si>
  <si>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</si>
  <si>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</si>
  <si>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</si>
  <si>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</si>
  <si>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</si>
  <si>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</si>
  <si>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</si>
  <si>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</si>
  <si>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</si>
  <si>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</si>
  <si>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</si>
  <si>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</si>
  <si>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</si>
  <si>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</si>
  <si>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</si>
  <si>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26.</t>
  </si>
  <si>
    <t>Seminarium dyplomowe 2</t>
  </si>
  <si>
    <t>Seminarium dyplomowe 1</t>
  </si>
  <si>
    <t>62.</t>
  </si>
  <si>
    <t>Nazwa przedmiotu do wyboru</t>
  </si>
  <si>
    <t>Przedmiot humanistyczny 1</t>
  </si>
  <si>
    <t>Przedmiot humanistyczny 3</t>
  </si>
  <si>
    <t>Przedmiot humanistyczny 2</t>
  </si>
  <si>
    <t xml:space="preserve">SEMESTR III - PRZEDMIOT HUMANISTYCZNY 2 </t>
  </si>
  <si>
    <t>34.</t>
  </si>
  <si>
    <t>35.</t>
  </si>
  <si>
    <t>36.</t>
  </si>
  <si>
    <t>37.</t>
  </si>
  <si>
    <t>38.</t>
  </si>
  <si>
    <t>Projekt inżynierski i egzamin dyplomowy</t>
  </si>
  <si>
    <t>Matematyka</t>
  </si>
  <si>
    <t xml:space="preserve">Chemia </t>
  </si>
  <si>
    <t>Fizyka</t>
  </si>
  <si>
    <t>Geodezja i kartografia</t>
  </si>
  <si>
    <t xml:space="preserve">Gleboznawstwo </t>
  </si>
  <si>
    <t>Informatyczne podstawy projektowania</t>
  </si>
  <si>
    <t xml:space="preserve">Meteorologia i klimatologia </t>
  </si>
  <si>
    <t>Mechanika płynów</t>
  </si>
  <si>
    <t>Mikrobiologia środowiskowa</t>
  </si>
  <si>
    <t>Systemy informacji przestrzennej</t>
  </si>
  <si>
    <t>Termodynamika techniczna</t>
  </si>
  <si>
    <t>Materiałoznawstwo</t>
  </si>
  <si>
    <t>Hydrologia i hydrogeologia</t>
  </si>
  <si>
    <t>Mechanika i wytrzymałość materiałów</t>
  </si>
  <si>
    <t xml:space="preserve">Ochrona powietrza </t>
  </si>
  <si>
    <t>Ekonomia</t>
  </si>
  <si>
    <t xml:space="preserve">Mechanika gruntów i geotechnika </t>
  </si>
  <si>
    <t>Bezpieczeństwo przemysłowe</t>
  </si>
  <si>
    <t>Gospodarka wodna i ochrona wód</t>
  </si>
  <si>
    <t>Technologia wody i ścieków I</t>
  </si>
  <si>
    <t>Gospodarka odpadami</t>
  </si>
  <si>
    <t>Melioracje</t>
  </si>
  <si>
    <t>Ochrona przed hałasem i wibracjami</t>
  </si>
  <si>
    <t>Zarządzanie środowiskiem</t>
  </si>
  <si>
    <t>Gospodarka przestrzenna</t>
  </si>
  <si>
    <t>Technologia wody i ścieków II</t>
  </si>
  <si>
    <t>Wodociągi</t>
  </si>
  <si>
    <t>Sieci i instalacje gazowe</t>
  </si>
  <si>
    <t>Podstawy kosztorysowania</t>
  </si>
  <si>
    <t>Praktyka zawodowa 4 tygodnie</t>
  </si>
  <si>
    <t>Ekonomika w inżynierii i ochronie środowiska</t>
  </si>
  <si>
    <t>Oczyszczanie ścieków w obszarach wiejskich</t>
  </si>
  <si>
    <t>Ćw. Proj.</t>
  </si>
  <si>
    <t>Ćw.Proj.</t>
  </si>
  <si>
    <t>Komunikacja społeczna</t>
  </si>
  <si>
    <t xml:space="preserve">Polityka ekologiczna </t>
  </si>
  <si>
    <t>Filozofia</t>
  </si>
  <si>
    <t xml:space="preserve">Prawo budowlane </t>
  </si>
  <si>
    <t>Prawo ochrony środowiska</t>
  </si>
  <si>
    <t>Degradacja i rekultywacja zbiorników wodnych</t>
  </si>
  <si>
    <t>Techniki cieplne</t>
  </si>
  <si>
    <t>Zagospodarowanie wód opadowych</t>
  </si>
  <si>
    <t>Niekonwencjonalne źródła energii</t>
  </si>
  <si>
    <t>Inżynieria rzeczna i ochrona przed powodzią</t>
  </si>
  <si>
    <t>SEMESTR II - PRZEDMIOT HUMANISTYCZNY 1</t>
  </si>
  <si>
    <t xml:space="preserve">SEMESTR IV - PRZEDMIOT HUMANISTYCZNY 3 </t>
  </si>
  <si>
    <t>Rekultywacja terenów zdegradowanych</t>
  </si>
  <si>
    <t>Techniki ochrony gleb przed erozją</t>
  </si>
  <si>
    <t>Budowle hydrotechniczne</t>
  </si>
  <si>
    <t>Pompy i przepompownie</t>
  </si>
  <si>
    <t>Podstawy automatyki i sterowania</t>
  </si>
  <si>
    <t>Instalacje elektryczne</t>
  </si>
  <si>
    <t>10.</t>
  </si>
  <si>
    <t>Wychowanie fizyczne 2</t>
  </si>
  <si>
    <t>SEMESTR III - PRZEDMIOT DO WYBORU 2</t>
  </si>
  <si>
    <t xml:space="preserve">Przedmiot do wyboru 1 </t>
  </si>
  <si>
    <t>Przedmiot do wyboru 2</t>
  </si>
  <si>
    <t>Przedmiot do wyboru 3</t>
  </si>
  <si>
    <t>Przedmiot do wyboru 4</t>
  </si>
  <si>
    <t>Przedmiot do wyboru 5</t>
  </si>
  <si>
    <t>Przedmiot do wyboru 6</t>
  </si>
  <si>
    <t>Przedmiot do wyboru 7</t>
  </si>
  <si>
    <t>Przedmiot do wyboru 8</t>
  </si>
  <si>
    <t>Przedmiot do wyboru 9</t>
  </si>
  <si>
    <t>Przedmiot do wyboru 10</t>
  </si>
  <si>
    <t>SEMESTR VII - PRZEDMIOT DO WYBORU 11</t>
  </si>
  <si>
    <t>Przedmiot do wyboru 11</t>
  </si>
  <si>
    <t>Etyka</t>
  </si>
  <si>
    <t>Technologie ekoenergetyczne</t>
  </si>
  <si>
    <t>SEMESTR III - PRZEDMIOT DO WYBORU 3</t>
  </si>
  <si>
    <t>Ochrona środowiska</t>
  </si>
  <si>
    <t>Ekologia</t>
  </si>
  <si>
    <t>SEMESTR II - PRZEDMIOT DO WYBORU 1</t>
  </si>
  <si>
    <t>Podstawy budownictwa ogólnego</t>
  </si>
  <si>
    <t>Budownictwo lądowe</t>
  </si>
  <si>
    <t>SEMESTR IV - PRZEDMIOT DO WYBORU 5</t>
  </si>
  <si>
    <t>SEMESTR IV - PRZEDMIOT DO WYBORU 6</t>
  </si>
  <si>
    <t>SEMESTR V - PRZEDMIOT DO WYBORU 7</t>
  </si>
  <si>
    <t>SEMESTR V - PRZEDMIOT DO WYBORU 8</t>
  </si>
  <si>
    <t>SEMESTR VI - PRZEDMIOT DO WYBORU 9</t>
  </si>
  <si>
    <t>SEMESTR VII - PRZEDMIOT DO WYBORU 12</t>
  </si>
  <si>
    <t>Ćw.proj.</t>
  </si>
  <si>
    <t>Przedmioty obieralne:</t>
  </si>
  <si>
    <t>Przedmioty humanistyczne</t>
  </si>
  <si>
    <t>Przedmioty do wyboru</t>
  </si>
  <si>
    <t>Język obcy</t>
  </si>
  <si>
    <t>Seminarium dyplomowe i projekt inżynierski</t>
  </si>
  <si>
    <t>%</t>
  </si>
  <si>
    <t>Przyporządkowanie kierunku do dyscyplin</t>
  </si>
  <si>
    <t>1. Inżynieria środowiska, górnictwo i energetyka</t>
  </si>
  <si>
    <t>2. Inżynieria mechaniczna</t>
  </si>
  <si>
    <t>Rysunek techniczny i geometria wykreślna</t>
  </si>
  <si>
    <t>Przedmiot do wyboru 12</t>
  </si>
  <si>
    <t>Biochemia</t>
  </si>
  <si>
    <t>Wentylacja i klimatyzacja</t>
  </si>
  <si>
    <t>Instalacje sanitarne</t>
  </si>
  <si>
    <t>Ocena odziaływania na środowisko (OOS)</t>
  </si>
  <si>
    <t>Kanalizacje</t>
  </si>
  <si>
    <t>Ogrzewnictwo</t>
  </si>
  <si>
    <t>Odwodnienia obiektów inżynierskich</t>
  </si>
  <si>
    <t>Obiekty małej retencji</t>
  </si>
  <si>
    <t>SEMESTR VI - PRZEDMIOT DO WYBORU 10</t>
  </si>
  <si>
    <t>SEMESTR IV - PRZEDMIOT DO WYBORU 4</t>
  </si>
  <si>
    <t>63.</t>
  </si>
  <si>
    <t>Podstawy technologii robót budowlanych</t>
  </si>
  <si>
    <t>Sieci elektroenergetyczne</t>
  </si>
  <si>
    <t>Nanotechnologie</t>
  </si>
  <si>
    <t>Biotechnologia</t>
  </si>
  <si>
    <t xml:space="preserve">  Kierunek inżynieria środowiska, studia stacjonarne I stopnia. Plan studiów zatwierdzony uchwałą Rady Wydziału z dnia 25.09.2019 r.,obowiązuje dla naboru z roku akademickiego 2019/2020</t>
  </si>
  <si>
    <t xml:space="preserve">        Kierunek Inżynieria środowiska, blok przedmiotów do wyboru, studia stacjonarne I stopnia. Plan studiów zatwierdzony uchwałą Rady Wydziału z dnia 25.09.2019 r., obowiązuje dla naboru z roku akademickiego 2019/2020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</si>
</sst>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0.000"/>
    <numFmt numFmtId="169" formatCode="0.0000"/>
    <numFmt numFmtId="170" formatCode="0.000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9" fontId="13" fillId="0" borderId="0" xfId="53" applyNumberFormat="1" applyFont="1" applyFill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22" fillId="0" borderId="0" xfId="53" applyFont="1" applyFill="1">
      <alignment/>
      <protection/>
    </xf>
    <xf numFmtId="0" fontId="1" fillId="0" borderId="0" xfId="44">
      <alignment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44" applyFont="1">
      <alignment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center" textRotation="90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1" xfId="53" applyFont="1" applyFill="1" applyBorder="1" applyAlignment="1">
      <alignment horizontal="center"/>
      <protection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6" fillId="0" borderId="12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24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right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>
      <alignment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2" fillId="0" borderId="0" xfId="53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53" applyNumberFormat="1" applyFont="1" applyFill="1" applyBorder="1" applyAlignment="1">
      <alignment horizontal="center" vertical="center"/>
      <protection/>
    </xf>
    <xf numFmtId="0" fontId="28" fillId="0" borderId="0" xfId="44" applyFont="1">
      <alignment/>
      <protection/>
    </xf>
    <xf numFmtId="0" fontId="69" fillId="0" borderId="0" xfId="44" applyFont="1">
      <alignment/>
      <protection/>
    </xf>
    <xf numFmtId="0" fontId="30" fillId="0" borderId="0" xfId="44" applyFont="1">
      <alignment/>
      <protection/>
    </xf>
    <xf numFmtId="0" fontId="72" fillId="0" borderId="0" xfId="44" applyFont="1">
      <alignment/>
      <protection/>
    </xf>
    <xf numFmtId="0" fontId="1" fillId="0" borderId="0" xfId="44" applyFont="1">
      <alignment/>
      <protection/>
    </xf>
    <xf numFmtId="0" fontId="29" fillId="0" borderId="0" xfId="44" applyFont="1">
      <alignment/>
      <protection/>
    </xf>
    <xf numFmtId="0" fontId="10" fillId="0" borderId="11" xfId="53" applyFont="1" applyFill="1" applyBorder="1" applyAlignment="1" quotePrefix="1">
      <alignment horizontal="center"/>
      <protection/>
    </xf>
    <xf numFmtId="0" fontId="30" fillId="0" borderId="0" xfId="44" applyFont="1" applyBorder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66" fontId="5" fillId="0" borderId="11" xfId="65" applyFont="1" applyFill="1" applyBorder="1" applyAlignment="1" applyProtection="1">
      <alignment horizontal="center" vertical="center" textRotation="90" wrapText="1"/>
      <protection/>
    </xf>
    <xf numFmtId="166" fontId="5" fillId="0" borderId="11" xfId="65" applyFont="1" applyFill="1" applyBorder="1" applyAlignment="1" applyProtection="1">
      <alignment horizontal="center" vertical="center" textRotation="90"/>
      <protection/>
    </xf>
    <xf numFmtId="49" fontId="5" fillId="0" borderId="11" xfId="65" applyNumberFormat="1" applyFont="1" applyFill="1" applyBorder="1" applyAlignment="1" applyProtection="1">
      <alignment horizontal="center" vertical="center" textRotation="90" wrapText="1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left"/>
      <protection/>
    </xf>
    <xf numFmtId="1" fontId="8" fillId="0" borderId="0" xfId="53" applyNumberFormat="1" applyFont="1" applyFill="1">
      <alignment/>
      <protection/>
    </xf>
    <xf numFmtId="0" fontId="10" fillId="0" borderId="11" xfId="53" applyFont="1" applyFill="1" applyBorder="1">
      <alignment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vertical="center"/>
      <protection/>
    </xf>
    <xf numFmtId="1" fontId="8" fillId="0" borderId="11" xfId="53" applyNumberFormat="1" applyFont="1" applyFill="1" applyBorder="1" applyAlignment="1">
      <alignment horizontal="left" vertical="center"/>
      <protection/>
    </xf>
    <xf numFmtId="167" fontId="15" fillId="0" borderId="11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1" fontId="21" fillId="0" borderId="11" xfId="53" applyNumberFormat="1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/>
    </xf>
    <xf numFmtId="0" fontId="8" fillId="0" borderId="11" xfId="53" applyFont="1" applyFill="1" applyBorder="1" applyAlignment="1">
      <alignment horizontal="right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1" fontId="11" fillId="0" borderId="11" xfId="53" applyNumberFormat="1" applyFont="1" applyFill="1" applyBorder="1" applyAlignment="1">
      <alignment vertical="center"/>
      <protection/>
    </xf>
    <xf numFmtId="1" fontId="32" fillId="0" borderId="11" xfId="53" applyNumberFormat="1" applyFont="1" applyFill="1" applyBorder="1" applyAlignment="1">
      <alignment horizontal="center" vertical="center"/>
      <protection/>
    </xf>
    <xf numFmtId="1" fontId="8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/>
      <protection/>
    </xf>
    <xf numFmtId="0" fontId="10" fillId="0" borderId="11" xfId="44" applyFont="1" applyBorder="1" applyAlignment="1">
      <alignment horizontal="center"/>
      <protection/>
    </xf>
    <xf numFmtId="0" fontId="8" fillId="0" borderId="11" xfId="53" applyFont="1" applyFill="1" applyBorder="1" applyAlignment="1">
      <alignment horizontal="left" vertical="center"/>
      <protection/>
    </xf>
    <xf numFmtId="1" fontId="0" fillId="0" borderId="0" xfId="53" applyNumberFormat="1" applyFont="1" applyFill="1">
      <alignment/>
      <protection/>
    </xf>
    <xf numFmtId="0" fontId="8" fillId="0" borderId="0" xfId="44" applyFont="1" applyAlignment="1">
      <alignment horizontal="center"/>
      <protection/>
    </xf>
    <xf numFmtId="0" fontId="8" fillId="0" borderId="0" xfId="44" applyFont="1">
      <alignment/>
      <protection/>
    </xf>
    <xf numFmtId="167" fontId="8" fillId="0" borderId="0" xfId="53" applyNumberFormat="1" applyFont="1" applyFill="1" applyAlignment="1">
      <alignment horizontal="center"/>
      <protection/>
    </xf>
    <xf numFmtId="0" fontId="11" fillId="0" borderId="0" xfId="44" applyFont="1">
      <alignment/>
      <protection/>
    </xf>
    <xf numFmtId="0" fontId="10" fillId="0" borderId="0" xfId="44" applyFont="1">
      <alignment/>
      <protection/>
    </xf>
    <xf numFmtId="1" fontId="10" fillId="0" borderId="0" xfId="53" applyNumberFormat="1" applyFont="1" applyFill="1">
      <alignment/>
      <protection/>
    </xf>
    <xf numFmtId="0" fontId="0" fillId="0" borderId="0" xfId="53" applyFont="1" applyFill="1" applyAlignment="1">
      <alignment horizontal="center"/>
      <protection/>
    </xf>
    <xf numFmtId="0" fontId="28" fillId="0" borderId="11" xfId="44" applyFont="1" applyBorder="1" applyAlignment="1">
      <alignment horizontal="left"/>
      <protection/>
    </xf>
    <xf numFmtId="0" fontId="5" fillId="0" borderId="11" xfId="53" applyFont="1" applyFill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1" xfId="53" applyNumberFormat="1" applyFont="1" applyFill="1" applyBorder="1" applyAlignment="1">
      <alignment horizontal="center" vertical="center"/>
      <protection/>
    </xf>
    <xf numFmtId="0" fontId="28" fillId="0" borderId="11" xfId="44" applyFont="1" applyBorder="1">
      <alignment/>
      <protection/>
    </xf>
    <xf numFmtId="0" fontId="29" fillId="0" borderId="11" xfId="44" applyFont="1" applyBorder="1">
      <alignment/>
      <protection/>
    </xf>
    <xf numFmtId="0" fontId="10" fillId="0" borderId="11" xfId="44" applyFont="1" applyBorder="1">
      <alignment/>
      <protection/>
    </xf>
    <xf numFmtId="0" fontId="29" fillId="0" borderId="11" xfId="44" applyFont="1" applyBorder="1" applyAlignment="1">
      <alignment horizontal="center"/>
      <protection/>
    </xf>
    <xf numFmtId="0" fontId="1" fillId="0" borderId="0" xfId="44" applyBorder="1">
      <alignment/>
      <protection/>
    </xf>
    <xf numFmtId="0" fontId="9" fillId="0" borderId="0" xfId="44" applyFont="1" applyBorder="1" applyAlignment="1">
      <alignment horizontal="center"/>
      <protection/>
    </xf>
    <xf numFmtId="1" fontId="8" fillId="0" borderId="0" xfId="53" applyNumberFormat="1" applyFont="1" applyFill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center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0" fontId="12" fillId="0" borderId="11" xfId="53" applyFont="1" applyFill="1" applyBorder="1">
      <alignment/>
      <protection/>
    </xf>
    <xf numFmtId="0" fontId="10" fillId="0" borderId="11" xfId="0" applyFont="1" applyBorder="1" applyAlignment="1">
      <alignment/>
    </xf>
    <xf numFmtId="0" fontId="2" fillId="0" borderId="11" xfId="53" applyFont="1" applyFill="1" applyBorder="1" applyAlignment="1">
      <alignment horizontal="left"/>
      <protection/>
    </xf>
    <xf numFmtId="1" fontId="10" fillId="0" borderId="11" xfId="53" applyNumberFormat="1" applyFont="1" applyFill="1" applyBorder="1" applyAlignment="1">
      <alignment horizontal="center"/>
      <protection/>
    </xf>
    <xf numFmtId="0" fontId="0" fillId="0" borderId="11" xfId="53" applyFill="1" applyBorder="1" applyAlignment="1">
      <alignment horizontal="center"/>
      <protection/>
    </xf>
    <xf numFmtId="1" fontId="3" fillId="0" borderId="11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1" fontId="11" fillId="0" borderId="0" xfId="53" applyNumberFormat="1" applyFont="1" applyFill="1" applyBorder="1">
      <alignment/>
      <protection/>
    </xf>
    <xf numFmtId="1" fontId="2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7" fontId="21" fillId="0" borderId="0" xfId="53" applyNumberFormat="1" applyFont="1" applyFill="1" applyBorder="1" applyAlignment="1">
      <alignment horizontal="center"/>
      <protection/>
    </xf>
    <xf numFmtId="0" fontId="33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/>
      <protection/>
    </xf>
    <xf numFmtId="0" fontId="21" fillId="0" borderId="11" xfId="53" applyFont="1" applyFill="1" applyBorder="1" applyAlignment="1">
      <alignment horizontal="center"/>
      <protection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9" fillId="0" borderId="0" xfId="44" applyFont="1" applyBorder="1" applyAlignment="1">
      <alignment horizontal="left"/>
      <protection/>
    </xf>
    <xf numFmtId="0" fontId="5" fillId="0" borderId="11" xfId="44" applyFont="1" applyBorder="1" applyAlignment="1">
      <alignment horizontal="left"/>
      <protection/>
    </xf>
    <xf numFmtId="0" fontId="10" fillId="0" borderId="11" xfId="44" applyFont="1" applyBorder="1" applyAlignment="1">
      <alignment horizontal="left"/>
      <protection/>
    </xf>
    <xf numFmtId="0" fontId="5" fillId="0" borderId="11" xfId="53" applyFont="1" applyFill="1" applyBorder="1" applyAlignment="1">
      <alignment horizontal="left" vertical="center"/>
      <protection/>
    </xf>
    <xf numFmtId="0" fontId="31" fillId="0" borderId="0" xfId="44" applyFont="1" applyBorder="1" applyAlignment="1">
      <alignment horizontal="left"/>
      <protection/>
    </xf>
    <xf numFmtId="0" fontId="10" fillId="0" borderId="0" xfId="44" applyFont="1" applyBorder="1" applyAlignment="1">
      <alignment horizontal="left"/>
      <protection/>
    </xf>
    <xf numFmtId="0" fontId="1" fillId="0" borderId="0" xfId="44" applyBorder="1" applyAlignment="1">
      <alignment horizontal="left"/>
      <protection/>
    </xf>
    <xf numFmtId="0" fontId="9" fillId="0" borderId="0" xfId="53" applyFont="1" applyFill="1" applyBorder="1" applyAlignment="1">
      <alignment horizontal="left" vertical="center"/>
      <protection/>
    </xf>
    <xf numFmtId="0" fontId="28" fillId="0" borderId="11" xfId="44" applyFont="1" applyBorder="1" applyAlignment="1">
      <alignment horizontal="left"/>
      <protection/>
    </xf>
    <xf numFmtId="0" fontId="21" fillId="0" borderId="11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4"/>
  <sheetViews>
    <sheetView tabSelected="1" zoomScalePageLayoutView="0" workbookViewId="0" topLeftCell="A1">
      <selection activeCell="B81" sqref="B81"/>
    </sheetView>
  </sheetViews>
  <sheetFormatPr defaultColWidth="13.00390625" defaultRowHeight="12.75"/>
  <cols>
    <col min="1" max="1" width="4.28125" style="36" customWidth="1"/>
    <col min="2" max="2" width="39.7109375" style="37" customWidth="1"/>
    <col min="3" max="3" width="6.28125" style="38" customWidth="1"/>
    <col min="4" max="10" width="6.28125" style="17" customWidth="1"/>
    <col min="11" max="11" width="6.28125" style="53" customWidth="1"/>
    <col min="12" max="12" width="0" style="33" hidden="1" customWidth="1"/>
    <col min="13" max="14" width="0" style="34" hidden="1" customWidth="1"/>
    <col min="15" max="15" width="0" style="35" hidden="1" customWidth="1"/>
    <col min="16" max="17" width="0" style="36" hidden="1" customWidth="1"/>
    <col min="18" max="16384" width="13.00390625" style="35" customWidth="1"/>
  </cols>
  <sheetData>
    <row r="1" spans="1:11" ht="12.75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61.5" customHeight="1">
      <c r="A2" s="139" t="s">
        <v>217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7" s="5" customFormat="1" ht="84" customHeight="1">
      <c r="A3" s="40" t="s">
        <v>39</v>
      </c>
      <c r="B3" s="120" t="s">
        <v>0</v>
      </c>
      <c r="C3" s="123" t="s">
        <v>1</v>
      </c>
      <c r="D3" s="75" t="s">
        <v>2</v>
      </c>
      <c r="E3" s="75" t="s">
        <v>3</v>
      </c>
      <c r="F3" s="76" t="s">
        <v>4</v>
      </c>
      <c r="G3" s="77" t="s">
        <v>5</v>
      </c>
      <c r="H3" s="77" t="s">
        <v>6</v>
      </c>
      <c r="I3" s="75" t="s">
        <v>142</v>
      </c>
      <c r="J3" s="76" t="s">
        <v>7</v>
      </c>
      <c r="K3" s="76" t="s">
        <v>8</v>
      </c>
      <c r="L3" s="41" t="s">
        <v>9</v>
      </c>
      <c r="M3" s="42" t="s">
        <v>10</v>
      </c>
      <c r="N3" s="42" t="s">
        <v>11</v>
      </c>
      <c r="P3" s="43" t="s">
        <v>12</v>
      </c>
      <c r="Q3" s="43" t="s">
        <v>13</v>
      </c>
    </row>
    <row r="4" spans="1:17" s="5" customFormat="1" ht="12.75" customHeight="1">
      <c r="A4" s="44"/>
      <c r="B4" s="140" t="s">
        <v>23</v>
      </c>
      <c r="C4" s="140"/>
      <c r="D4" s="140"/>
      <c r="E4" s="140"/>
      <c r="F4" s="140"/>
      <c r="G4" s="140"/>
      <c r="H4" s="140"/>
      <c r="I4" s="140"/>
      <c r="J4" s="140"/>
      <c r="K4" s="140"/>
      <c r="L4" s="41"/>
      <c r="M4" s="42"/>
      <c r="N4" s="42"/>
      <c r="P4" s="43"/>
      <c r="Q4" s="43"/>
    </row>
    <row r="5" spans="1:30" s="5" customFormat="1" ht="12" customHeight="1">
      <c r="A5" s="31" t="s">
        <v>40</v>
      </c>
      <c r="B5" s="92" t="s">
        <v>109</v>
      </c>
      <c r="C5" s="45">
        <v>6</v>
      </c>
      <c r="D5" s="111" t="s">
        <v>14</v>
      </c>
      <c r="E5" s="78">
        <v>75</v>
      </c>
      <c r="F5" s="46">
        <v>30</v>
      </c>
      <c r="G5" s="46">
        <v>30</v>
      </c>
      <c r="H5" s="46">
        <v>15</v>
      </c>
      <c r="I5" s="78">
        <v>0</v>
      </c>
      <c r="J5" s="78">
        <f aca="true" t="shared" si="0" ref="J5:J13">ROUNDUP(F5/15,0)</f>
        <v>2</v>
      </c>
      <c r="K5" s="78">
        <f aca="true" t="shared" si="1" ref="K5:K13">ROUNDUP((G5+H5+I5)/15,0)</f>
        <v>3</v>
      </c>
      <c r="L5" s="1" t="str">
        <f aca="true" t="shared" si="2" ref="L5:L11">"#REF!/25"</f>
        <v>#REF!/25</v>
      </c>
      <c r="M5" s="2">
        <v>0</v>
      </c>
      <c r="N5" s="2">
        <f aca="true" t="shared" si="3" ref="N5:N11">IF(H5&gt;0,1,0)</f>
        <v>1</v>
      </c>
      <c r="O5" s="3" t="str">
        <f>"#REF!/E5"</f>
        <v>#REF!/E5</v>
      </c>
      <c r="P5" s="4">
        <v>3</v>
      </c>
      <c r="Q5" s="4" t="str">
        <f>"#REF!-P5"</f>
        <v>#REF!-P5</v>
      </c>
      <c r="R5" s="30"/>
      <c r="S5" s="47"/>
      <c r="T5" s="60"/>
      <c r="U5" s="61"/>
      <c r="V5" s="57"/>
      <c r="W5" s="62"/>
      <c r="X5" s="62"/>
      <c r="Y5" s="62"/>
      <c r="Z5" s="57"/>
      <c r="AA5" s="57"/>
      <c r="AB5" s="24"/>
      <c r="AC5" s="30"/>
      <c r="AD5" s="30"/>
    </row>
    <row r="6" spans="1:30" s="5" customFormat="1" ht="12" customHeight="1">
      <c r="A6" s="31" t="s">
        <v>41</v>
      </c>
      <c r="B6" s="92" t="s">
        <v>33</v>
      </c>
      <c r="C6" s="45">
        <v>0</v>
      </c>
      <c r="D6" s="111" t="s">
        <v>15</v>
      </c>
      <c r="E6" s="78">
        <v>30</v>
      </c>
      <c r="F6" s="78">
        <v>0</v>
      </c>
      <c r="G6" s="78">
        <v>30</v>
      </c>
      <c r="H6" s="112">
        <v>0</v>
      </c>
      <c r="I6" s="78">
        <v>0</v>
      </c>
      <c r="J6" s="78">
        <f>ROUNDUP(F6/15,0)</f>
        <v>0</v>
      </c>
      <c r="K6" s="78">
        <f>ROUNDUP((G6+H6+I6)/15,0)</f>
        <v>2</v>
      </c>
      <c r="L6" s="1"/>
      <c r="M6" s="2"/>
      <c r="N6" s="2"/>
      <c r="O6" s="3"/>
      <c r="P6" s="4"/>
      <c r="Q6" s="4"/>
      <c r="R6" s="30"/>
      <c r="S6" s="47"/>
      <c r="T6" s="60"/>
      <c r="U6" s="61"/>
      <c r="V6" s="57"/>
      <c r="W6" s="62"/>
      <c r="X6" s="62"/>
      <c r="Y6" s="62"/>
      <c r="Z6" s="57"/>
      <c r="AA6" s="57"/>
      <c r="AB6" s="24"/>
      <c r="AC6" s="30"/>
      <c r="AD6" s="30"/>
    </row>
    <row r="7" spans="1:30" s="5" customFormat="1" ht="12" customHeight="1">
      <c r="A7" s="31" t="s">
        <v>42</v>
      </c>
      <c r="B7" s="92" t="s">
        <v>38</v>
      </c>
      <c r="C7" s="45">
        <v>1</v>
      </c>
      <c r="D7" s="111" t="s">
        <v>15</v>
      </c>
      <c r="E7" s="78">
        <f>SUM(F7:I7)</f>
        <v>15</v>
      </c>
      <c r="F7" s="46">
        <v>15</v>
      </c>
      <c r="G7" s="46">
        <v>0</v>
      </c>
      <c r="H7" s="46">
        <v>0</v>
      </c>
      <c r="I7" s="46">
        <v>0</v>
      </c>
      <c r="J7" s="46">
        <f t="shared" si="0"/>
        <v>1</v>
      </c>
      <c r="K7" s="46">
        <f t="shared" si="1"/>
        <v>0</v>
      </c>
      <c r="L7" s="1" t="str">
        <f t="shared" si="2"/>
        <v>#REF!/25</v>
      </c>
      <c r="M7" s="2">
        <v>0</v>
      </c>
      <c r="N7" s="2">
        <f t="shared" si="3"/>
        <v>0</v>
      </c>
      <c r="O7" s="3" t="str">
        <f>"#REF!/E7"</f>
        <v>#REF!/E7</v>
      </c>
      <c r="P7" s="4">
        <f>E7/25</f>
        <v>0.6</v>
      </c>
      <c r="Q7" s="4" t="str">
        <f>"#REF!-P7"</f>
        <v>#REF!-P7</v>
      </c>
      <c r="R7" s="30"/>
      <c r="S7" s="47"/>
      <c r="T7" s="60"/>
      <c r="U7" s="61"/>
      <c r="V7" s="57"/>
      <c r="W7" s="62"/>
      <c r="X7" s="64"/>
      <c r="Y7" s="64"/>
      <c r="Z7" s="57"/>
      <c r="AA7" s="57"/>
      <c r="AB7" s="24"/>
      <c r="AC7" s="30"/>
      <c r="AD7" s="30"/>
    </row>
    <row r="8" spans="1:30" s="5" customFormat="1" ht="12" customHeight="1">
      <c r="A8" s="31" t="s">
        <v>43</v>
      </c>
      <c r="B8" s="92" t="s">
        <v>110</v>
      </c>
      <c r="C8" s="45">
        <v>6</v>
      </c>
      <c r="D8" s="111" t="s">
        <v>14</v>
      </c>
      <c r="E8" s="78">
        <v>75</v>
      </c>
      <c r="F8" s="46">
        <v>30</v>
      </c>
      <c r="G8" s="46">
        <v>15</v>
      </c>
      <c r="H8" s="46">
        <v>30</v>
      </c>
      <c r="I8" s="78">
        <v>0</v>
      </c>
      <c r="J8" s="78">
        <f t="shared" si="0"/>
        <v>2</v>
      </c>
      <c r="K8" s="78">
        <f t="shared" si="1"/>
        <v>3</v>
      </c>
      <c r="L8" s="2">
        <v>0</v>
      </c>
      <c r="M8" s="2">
        <f>IF(G8&gt;0,1,0)</f>
        <v>1</v>
      </c>
      <c r="N8" s="3" t="str">
        <f>"#REF!/E8"</f>
        <v>#REF!/E8</v>
      </c>
      <c r="O8" s="4">
        <v>0.6</v>
      </c>
      <c r="P8" s="4" t="str">
        <f>"#REF!-P8"</f>
        <v>#REF!-P8</v>
      </c>
      <c r="R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6" customFormat="1" ht="12" customHeight="1">
      <c r="A9" s="31" t="s">
        <v>44</v>
      </c>
      <c r="B9" s="92" t="s">
        <v>111</v>
      </c>
      <c r="C9" s="45">
        <v>5</v>
      </c>
      <c r="D9" s="111" t="s">
        <v>14</v>
      </c>
      <c r="E9" s="78">
        <v>60</v>
      </c>
      <c r="F9" s="78">
        <v>30</v>
      </c>
      <c r="G9" s="78">
        <v>10</v>
      </c>
      <c r="H9" s="112">
        <v>20</v>
      </c>
      <c r="I9" s="78">
        <v>0</v>
      </c>
      <c r="J9" s="78">
        <f t="shared" si="0"/>
        <v>2</v>
      </c>
      <c r="K9" s="78">
        <f t="shared" si="1"/>
        <v>2</v>
      </c>
      <c r="L9" s="1" t="str">
        <f t="shared" si="2"/>
        <v>#REF!/25</v>
      </c>
      <c r="M9" s="2">
        <v>0</v>
      </c>
      <c r="N9" s="2">
        <f t="shared" si="3"/>
        <v>1</v>
      </c>
      <c r="O9" s="3" t="str">
        <f>"#REF!/E9"</f>
        <v>#REF!/E9</v>
      </c>
      <c r="P9" s="4">
        <v>0.6</v>
      </c>
      <c r="Q9" s="4" t="str">
        <f>"#REF!-P9"</f>
        <v>#REF!-P9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s="5" customFormat="1" ht="12" customHeight="1">
      <c r="A10" s="31" t="s">
        <v>45</v>
      </c>
      <c r="B10" s="92" t="s">
        <v>200</v>
      </c>
      <c r="C10" s="45">
        <v>3</v>
      </c>
      <c r="D10" s="111" t="s">
        <v>15</v>
      </c>
      <c r="E10" s="78">
        <f>SUM(F10:I10)</f>
        <v>30</v>
      </c>
      <c r="F10" s="46">
        <v>15</v>
      </c>
      <c r="G10" s="46">
        <v>5</v>
      </c>
      <c r="H10" s="46">
        <v>10</v>
      </c>
      <c r="I10" s="78">
        <v>0</v>
      </c>
      <c r="J10" s="78">
        <f t="shared" si="0"/>
        <v>1</v>
      </c>
      <c r="K10" s="78">
        <f t="shared" si="1"/>
        <v>1</v>
      </c>
      <c r="L10" s="1" t="str">
        <f t="shared" si="2"/>
        <v>#REF!/25</v>
      </c>
      <c r="M10" s="7">
        <v>1</v>
      </c>
      <c r="N10" s="2">
        <f t="shared" si="3"/>
        <v>1</v>
      </c>
      <c r="O10" s="3" t="str">
        <f>"#REF!/E10"</f>
        <v>#REF!/E10</v>
      </c>
      <c r="P10" s="4">
        <f>E10/25</f>
        <v>1.2</v>
      </c>
      <c r="Q10" s="4" t="str">
        <f>"#REF!-P10"</f>
        <v>#REF!-P10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28" s="5" customFormat="1" ht="12" customHeight="1">
      <c r="A11" s="31" t="s">
        <v>46</v>
      </c>
      <c r="B11" s="92" t="s">
        <v>17</v>
      </c>
      <c r="C11" s="45">
        <v>4</v>
      </c>
      <c r="D11" s="111" t="s">
        <v>15</v>
      </c>
      <c r="E11" s="78">
        <f>SUM(F11:I11)</f>
        <v>45</v>
      </c>
      <c r="F11" s="78">
        <v>15</v>
      </c>
      <c r="G11" s="78">
        <v>0</v>
      </c>
      <c r="H11" s="78">
        <v>30</v>
      </c>
      <c r="I11" s="78">
        <v>0</v>
      </c>
      <c r="J11" s="78">
        <f t="shared" si="0"/>
        <v>1</v>
      </c>
      <c r="K11" s="78">
        <f t="shared" si="1"/>
        <v>2</v>
      </c>
      <c r="L11" s="1" t="str">
        <f t="shared" si="2"/>
        <v>#REF!/25</v>
      </c>
      <c r="M11" s="7">
        <v>1</v>
      </c>
      <c r="N11" s="2">
        <f t="shared" si="3"/>
        <v>1</v>
      </c>
      <c r="O11" s="3" t="str">
        <f>"#REF!/E12"</f>
        <v>#REF!/E12</v>
      </c>
      <c r="P11" s="4">
        <f>E11/25</f>
        <v>1.8</v>
      </c>
      <c r="Q11" s="4" t="str">
        <f>"#REF!-P12"</f>
        <v>#REF!-P12</v>
      </c>
      <c r="S11" s="47"/>
      <c r="T11" s="60"/>
      <c r="U11" s="61"/>
      <c r="V11" s="57"/>
      <c r="W11" s="62"/>
      <c r="X11" s="64"/>
      <c r="Y11" s="64"/>
      <c r="Z11" s="57"/>
      <c r="AA11" s="57"/>
      <c r="AB11" s="24"/>
    </row>
    <row r="12" spans="1:28" s="5" customFormat="1" ht="12" customHeight="1">
      <c r="A12" s="31" t="s">
        <v>47</v>
      </c>
      <c r="B12" s="92" t="s">
        <v>112</v>
      </c>
      <c r="C12" s="45">
        <v>3</v>
      </c>
      <c r="D12" s="111" t="s">
        <v>15</v>
      </c>
      <c r="E12" s="78">
        <v>45</v>
      </c>
      <c r="F12" s="78">
        <v>15</v>
      </c>
      <c r="G12" s="78">
        <v>10</v>
      </c>
      <c r="H12" s="112">
        <v>20</v>
      </c>
      <c r="I12" s="78">
        <v>0</v>
      </c>
      <c r="J12" s="78">
        <f t="shared" si="0"/>
        <v>1</v>
      </c>
      <c r="K12" s="78">
        <f t="shared" si="1"/>
        <v>2</v>
      </c>
      <c r="L12" s="1"/>
      <c r="M12" s="7"/>
      <c r="N12" s="2"/>
      <c r="O12" s="3"/>
      <c r="P12" s="4"/>
      <c r="Q12" s="4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17" s="5" customFormat="1" ht="12" customHeight="1">
      <c r="A13" s="72" t="s">
        <v>48</v>
      </c>
      <c r="B13" s="92" t="s">
        <v>37</v>
      </c>
      <c r="C13" s="45">
        <v>2</v>
      </c>
      <c r="D13" s="111" t="s">
        <v>15</v>
      </c>
      <c r="E13" s="78">
        <v>30</v>
      </c>
      <c r="F13" s="46">
        <v>30</v>
      </c>
      <c r="G13" s="46">
        <v>0</v>
      </c>
      <c r="H13" s="46">
        <v>0</v>
      </c>
      <c r="I13" s="78">
        <v>0</v>
      </c>
      <c r="J13" s="78">
        <f t="shared" si="0"/>
        <v>2</v>
      </c>
      <c r="K13" s="78">
        <f t="shared" si="1"/>
        <v>0</v>
      </c>
      <c r="L13" s="1"/>
      <c r="M13" s="7"/>
      <c r="N13" s="2"/>
      <c r="O13" s="3"/>
      <c r="P13" s="4"/>
      <c r="Q13" s="4"/>
    </row>
    <row r="14" spans="1:17" s="5" customFormat="1" ht="12" customHeight="1">
      <c r="A14" s="31"/>
      <c r="B14" s="92"/>
      <c r="C14" s="45"/>
      <c r="D14" s="111"/>
      <c r="E14" s="78"/>
      <c r="F14" s="46"/>
      <c r="G14" s="46"/>
      <c r="H14" s="46"/>
      <c r="I14" s="78"/>
      <c r="J14" s="78"/>
      <c r="K14" s="78"/>
      <c r="L14" s="1"/>
      <c r="M14" s="7"/>
      <c r="N14" s="2"/>
      <c r="O14" s="3"/>
      <c r="P14" s="4"/>
      <c r="Q14" s="4"/>
    </row>
    <row r="15" spans="1:34" s="5" customFormat="1" ht="12" customHeight="1">
      <c r="A15" s="31"/>
      <c r="B15" s="93" t="s">
        <v>16</v>
      </c>
      <c r="C15" s="83">
        <f>SUM(C5:C13)</f>
        <v>30</v>
      </c>
      <c r="D15" s="94">
        <f>COUNTIF(D5:D13,"e")</f>
        <v>3</v>
      </c>
      <c r="E15" s="83">
        <f>SUM(E5:E13)</f>
        <v>405</v>
      </c>
      <c r="F15" s="83">
        <f aca="true" t="shared" si="4" ref="F15:K15">SUM(F5:F13)</f>
        <v>180</v>
      </c>
      <c r="G15" s="83">
        <f t="shared" si="4"/>
        <v>100</v>
      </c>
      <c r="H15" s="83">
        <f t="shared" si="4"/>
        <v>125</v>
      </c>
      <c r="I15" s="83">
        <f t="shared" si="4"/>
        <v>0</v>
      </c>
      <c r="J15" s="83">
        <f t="shared" si="4"/>
        <v>12</v>
      </c>
      <c r="K15" s="83">
        <f t="shared" si="4"/>
        <v>15</v>
      </c>
      <c r="L15" s="1"/>
      <c r="M15" s="2"/>
      <c r="N15" s="2"/>
      <c r="O15" s="3"/>
      <c r="P15" s="4"/>
      <c r="Q15" s="4"/>
      <c r="R15" s="30"/>
      <c r="S15" s="47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17" s="6" customFormat="1" ht="12" customHeight="1">
      <c r="A16" s="31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23">
        <f>SUM(L5:L14)</f>
        <v>0</v>
      </c>
      <c r="M16" s="9"/>
      <c r="N16" s="2"/>
      <c r="O16" s="3"/>
      <c r="P16" s="4"/>
      <c r="Q16" s="4"/>
    </row>
    <row r="17" spans="1:17" s="6" customFormat="1" ht="12" customHeight="1">
      <c r="A17" s="31"/>
      <c r="B17" s="84" t="s">
        <v>24</v>
      </c>
      <c r="C17" s="84"/>
      <c r="D17" s="84"/>
      <c r="E17" s="84"/>
      <c r="F17" s="84"/>
      <c r="G17" s="84"/>
      <c r="H17" s="84"/>
      <c r="I17" s="84"/>
      <c r="J17" s="84"/>
      <c r="K17" s="84"/>
      <c r="L17" s="23"/>
      <c r="M17" s="9"/>
      <c r="N17" s="2"/>
      <c r="O17" s="3"/>
      <c r="P17" s="4"/>
      <c r="Q17" s="4"/>
    </row>
    <row r="18" spans="1:17" s="6" customFormat="1" ht="12" customHeight="1">
      <c r="A18" s="72" t="s">
        <v>161</v>
      </c>
      <c r="B18" s="92" t="s">
        <v>32</v>
      </c>
      <c r="C18" s="45">
        <v>2</v>
      </c>
      <c r="D18" s="111" t="s">
        <v>15</v>
      </c>
      <c r="E18" s="78">
        <f>SUM(F18:I18)</f>
        <v>30</v>
      </c>
      <c r="F18" s="78">
        <v>0</v>
      </c>
      <c r="G18" s="78">
        <v>0</v>
      </c>
      <c r="H18" s="112">
        <v>30</v>
      </c>
      <c r="I18" s="78">
        <v>0</v>
      </c>
      <c r="J18" s="78">
        <f aca="true" t="shared" si="5" ref="J18:J26">ROUNDUP(F18/15,0)</f>
        <v>0</v>
      </c>
      <c r="K18" s="78">
        <f aca="true" t="shared" si="6" ref="K18:K26">ROUNDUP((G18+H18+I18)/15,0)</f>
        <v>2</v>
      </c>
      <c r="L18" s="1" t="str">
        <f aca="true" t="shared" si="7" ref="L18:L25">"#REF!/25"</f>
        <v>#REF!/25</v>
      </c>
      <c r="M18" s="9">
        <v>0</v>
      </c>
      <c r="N18" s="2">
        <f aca="true" t="shared" si="8" ref="N18:N25">IF(H18&gt;0,1,0)</f>
        <v>1</v>
      </c>
      <c r="O18" s="3" t="str">
        <f>"#REF!/E17"</f>
        <v>#REF!/E17</v>
      </c>
      <c r="P18" s="4">
        <v>4.2</v>
      </c>
      <c r="Q18" s="4" t="str">
        <f>"#REF!-P17"</f>
        <v>#REF!-P17</v>
      </c>
    </row>
    <row r="19" spans="1:17" s="6" customFormat="1" ht="12" customHeight="1">
      <c r="A19" s="31" t="s">
        <v>49</v>
      </c>
      <c r="B19" s="92" t="s">
        <v>162</v>
      </c>
      <c r="C19" s="45">
        <v>0</v>
      </c>
      <c r="D19" s="111" t="s">
        <v>15</v>
      </c>
      <c r="E19" s="78">
        <v>30</v>
      </c>
      <c r="F19" s="78">
        <v>0</v>
      </c>
      <c r="G19" s="78">
        <v>30</v>
      </c>
      <c r="H19" s="112">
        <v>0</v>
      </c>
      <c r="I19" s="78">
        <v>0</v>
      </c>
      <c r="J19" s="78">
        <f>ROUNDUP(F19/15,0)</f>
        <v>0</v>
      </c>
      <c r="K19" s="78">
        <f>ROUNDUP((G19+H19+I19)/15,0)</f>
        <v>2</v>
      </c>
      <c r="L19" s="1" t="str">
        <f t="shared" si="7"/>
        <v>#REF!/25</v>
      </c>
      <c r="M19" s="9">
        <v>0</v>
      </c>
      <c r="N19" s="2">
        <f>IF(H6&gt;0,1,0)</f>
        <v>0</v>
      </c>
      <c r="O19" s="3" t="str">
        <f>"#REF!/E18"</f>
        <v>#REF!/E18</v>
      </c>
      <c r="P19" s="4">
        <v>4</v>
      </c>
      <c r="Q19" s="4" t="str">
        <f>"#REF!-P18"</f>
        <v>#REF!-P18</v>
      </c>
    </row>
    <row r="20" spans="1:17" s="10" customFormat="1" ht="12" customHeight="1">
      <c r="A20" s="31" t="s">
        <v>50</v>
      </c>
      <c r="B20" s="92" t="s">
        <v>113</v>
      </c>
      <c r="C20" s="45">
        <v>3</v>
      </c>
      <c r="D20" s="111" t="s">
        <v>15</v>
      </c>
      <c r="E20" s="78">
        <v>30</v>
      </c>
      <c r="F20" s="78">
        <v>15</v>
      </c>
      <c r="G20" s="78">
        <v>5</v>
      </c>
      <c r="H20" s="112">
        <v>10</v>
      </c>
      <c r="I20" s="78">
        <v>0</v>
      </c>
      <c r="J20" s="78">
        <f t="shared" si="5"/>
        <v>1</v>
      </c>
      <c r="K20" s="78">
        <f t="shared" si="6"/>
        <v>1</v>
      </c>
      <c r="L20" s="1" t="str">
        <f t="shared" si="7"/>
        <v>#REF!/25</v>
      </c>
      <c r="M20" s="2">
        <v>0</v>
      </c>
      <c r="N20" s="2">
        <f t="shared" si="8"/>
        <v>1</v>
      </c>
      <c r="O20" s="3" t="str">
        <f>"#REF!/E19"</f>
        <v>#REF!/E19</v>
      </c>
      <c r="P20" s="4">
        <v>4</v>
      </c>
      <c r="Q20" s="4" t="str">
        <f>"#REF!-P19"</f>
        <v>#REF!-P19</v>
      </c>
    </row>
    <row r="21" spans="1:17" s="10" customFormat="1" ht="12" customHeight="1">
      <c r="A21" s="31" t="s">
        <v>51</v>
      </c>
      <c r="B21" s="92" t="s">
        <v>114</v>
      </c>
      <c r="C21" s="45">
        <v>4</v>
      </c>
      <c r="D21" s="111" t="s">
        <v>14</v>
      </c>
      <c r="E21" s="78">
        <v>45</v>
      </c>
      <c r="F21" s="78">
        <v>15</v>
      </c>
      <c r="G21" s="78">
        <v>10</v>
      </c>
      <c r="H21" s="112">
        <v>20</v>
      </c>
      <c r="I21" s="78">
        <v>0</v>
      </c>
      <c r="J21" s="78">
        <f t="shared" si="5"/>
        <v>1</v>
      </c>
      <c r="K21" s="78">
        <f t="shared" si="6"/>
        <v>2</v>
      </c>
      <c r="L21" s="1"/>
      <c r="M21" s="2"/>
      <c r="N21" s="2"/>
      <c r="O21" s="3"/>
      <c r="P21" s="4"/>
      <c r="Q21" s="4"/>
    </row>
    <row r="22" spans="1:17" s="8" customFormat="1" ht="12" customHeight="1">
      <c r="A22" s="31" t="s">
        <v>52</v>
      </c>
      <c r="B22" s="92" t="s">
        <v>115</v>
      </c>
      <c r="C22" s="45">
        <v>2</v>
      </c>
      <c r="D22" s="111" t="s">
        <v>15</v>
      </c>
      <c r="E22" s="78">
        <v>30</v>
      </c>
      <c r="F22" s="78">
        <v>15</v>
      </c>
      <c r="G22" s="78">
        <v>5</v>
      </c>
      <c r="H22" s="78">
        <v>10</v>
      </c>
      <c r="I22" s="78">
        <v>0</v>
      </c>
      <c r="J22" s="78">
        <f t="shared" si="5"/>
        <v>1</v>
      </c>
      <c r="K22" s="78">
        <f t="shared" si="6"/>
        <v>1</v>
      </c>
      <c r="L22" s="1" t="str">
        <f t="shared" si="7"/>
        <v>#REF!/25</v>
      </c>
      <c r="M22" s="2">
        <v>0</v>
      </c>
      <c r="N22" s="2">
        <f t="shared" si="8"/>
        <v>1</v>
      </c>
      <c r="O22" s="3" t="str">
        <f>"#REF!/E20"</f>
        <v>#REF!/E20</v>
      </c>
      <c r="P22" s="4">
        <f>E22/25</f>
        <v>1.2</v>
      </c>
      <c r="Q22" s="4" t="str">
        <f>"#REF!-P20"</f>
        <v>#REF!-P20</v>
      </c>
    </row>
    <row r="23" spans="1:17" s="6" customFormat="1" ht="12" customHeight="1">
      <c r="A23" s="31" t="s">
        <v>53</v>
      </c>
      <c r="B23" s="92" t="s">
        <v>164</v>
      </c>
      <c r="C23" s="45">
        <v>3</v>
      </c>
      <c r="D23" s="111" t="s">
        <v>15</v>
      </c>
      <c r="E23" s="78">
        <v>30</v>
      </c>
      <c r="F23" s="78">
        <v>15</v>
      </c>
      <c r="G23" s="78">
        <v>5</v>
      </c>
      <c r="H23" s="78">
        <v>10</v>
      </c>
      <c r="I23" s="78">
        <v>0</v>
      </c>
      <c r="J23" s="78">
        <f t="shared" si="5"/>
        <v>1</v>
      </c>
      <c r="K23" s="78">
        <f t="shared" si="6"/>
        <v>1</v>
      </c>
      <c r="L23" s="1" t="str">
        <f t="shared" si="7"/>
        <v>#REF!/25</v>
      </c>
      <c r="M23" s="9">
        <v>0</v>
      </c>
      <c r="N23" s="2">
        <f t="shared" si="8"/>
        <v>1</v>
      </c>
      <c r="O23" s="3" t="str">
        <f>"#REF!/E21"</f>
        <v>#REF!/E21</v>
      </c>
      <c r="P23" s="4">
        <f>E23/25</f>
        <v>1.2</v>
      </c>
      <c r="Q23" s="4" t="str">
        <f>"#REF!-P21"</f>
        <v>#REF!-P21</v>
      </c>
    </row>
    <row r="24" spans="1:17" s="5" customFormat="1" ht="12" customHeight="1">
      <c r="A24" s="31" t="s">
        <v>54</v>
      </c>
      <c r="B24" s="92" t="s">
        <v>116</v>
      </c>
      <c r="C24" s="45">
        <v>4</v>
      </c>
      <c r="D24" s="111" t="s">
        <v>14</v>
      </c>
      <c r="E24" s="78">
        <v>45</v>
      </c>
      <c r="F24" s="46">
        <v>15</v>
      </c>
      <c r="G24" s="46">
        <v>10</v>
      </c>
      <c r="H24" s="46">
        <v>20</v>
      </c>
      <c r="I24" s="78">
        <v>0</v>
      </c>
      <c r="J24" s="78">
        <f t="shared" si="5"/>
        <v>1</v>
      </c>
      <c r="K24" s="78">
        <f t="shared" si="6"/>
        <v>2</v>
      </c>
      <c r="L24" s="1" t="str">
        <f t="shared" si="7"/>
        <v>#REF!/25</v>
      </c>
      <c r="M24" s="7">
        <v>1</v>
      </c>
      <c r="N24" s="2">
        <f t="shared" si="8"/>
        <v>1</v>
      </c>
      <c r="O24" s="3" t="str">
        <f>"#REF!/E22"</f>
        <v>#REF!/E22</v>
      </c>
      <c r="P24" s="4">
        <f>E24/25</f>
        <v>1.8</v>
      </c>
      <c r="Q24" s="4" t="str">
        <f>"#REF!-P22"</f>
        <v>#REF!-P22</v>
      </c>
    </row>
    <row r="25" spans="1:17" s="8" customFormat="1" ht="12" customHeight="1">
      <c r="A25" s="31" t="s">
        <v>55</v>
      </c>
      <c r="B25" s="92" t="s">
        <v>117</v>
      </c>
      <c r="C25" s="45">
        <v>4</v>
      </c>
      <c r="D25" s="111" t="s">
        <v>14</v>
      </c>
      <c r="E25" s="78">
        <v>45</v>
      </c>
      <c r="F25" s="78">
        <v>15</v>
      </c>
      <c r="G25" s="78">
        <v>10</v>
      </c>
      <c r="H25" s="78">
        <v>20</v>
      </c>
      <c r="I25" s="78">
        <v>0</v>
      </c>
      <c r="J25" s="78">
        <f t="shared" si="5"/>
        <v>1</v>
      </c>
      <c r="K25" s="78">
        <f t="shared" si="6"/>
        <v>2</v>
      </c>
      <c r="L25" s="1" t="str">
        <f t="shared" si="7"/>
        <v>#REF!/25</v>
      </c>
      <c r="M25" s="7">
        <v>1</v>
      </c>
      <c r="N25" s="2">
        <f t="shared" si="8"/>
        <v>1</v>
      </c>
      <c r="O25" s="11" t="str">
        <f>"#REF!/E23"</f>
        <v>#REF!/E23</v>
      </c>
      <c r="P25" s="4">
        <f>E25/25</f>
        <v>1.8</v>
      </c>
      <c r="Q25" s="4" t="str">
        <f>"#REF!-P23"</f>
        <v>#REF!-P23</v>
      </c>
    </row>
    <row r="26" spans="1:17" s="8" customFormat="1" ht="12" customHeight="1">
      <c r="A26" s="31" t="s">
        <v>56</v>
      </c>
      <c r="B26" s="92" t="s">
        <v>99</v>
      </c>
      <c r="C26" s="45">
        <v>2</v>
      </c>
      <c r="D26" s="111" t="s">
        <v>15</v>
      </c>
      <c r="E26" s="78">
        <v>30</v>
      </c>
      <c r="F26" s="78">
        <v>30</v>
      </c>
      <c r="G26" s="78">
        <v>0</v>
      </c>
      <c r="H26" s="78">
        <v>0</v>
      </c>
      <c r="I26" s="78">
        <v>0</v>
      </c>
      <c r="J26" s="78">
        <f t="shared" si="5"/>
        <v>2</v>
      </c>
      <c r="K26" s="78">
        <f t="shared" si="6"/>
        <v>0</v>
      </c>
      <c r="L26" s="1"/>
      <c r="M26" s="7"/>
      <c r="N26" s="2"/>
      <c r="O26" s="11"/>
      <c r="P26" s="4"/>
      <c r="Q26" s="4"/>
    </row>
    <row r="27" spans="1:17" s="8" customFormat="1" ht="12" customHeight="1">
      <c r="A27" s="72" t="s">
        <v>57</v>
      </c>
      <c r="B27" s="92" t="s">
        <v>118</v>
      </c>
      <c r="C27" s="45">
        <v>3</v>
      </c>
      <c r="D27" s="111" t="s">
        <v>15</v>
      </c>
      <c r="E27" s="78">
        <v>30</v>
      </c>
      <c r="F27" s="111">
        <v>15</v>
      </c>
      <c r="G27" s="111">
        <v>5</v>
      </c>
      <c r="H27" s="111">
        <v>10</v>
      </c>
      <c r="I27" s="78">
        <v>0</v>
      </c>
      <c r="J27" s="78">
        <f>ROUNDUP(F27/15,0)</f>
        <v>1</v>
      </c>
      <c r="K27" s="78">
        <f>ROUNDUP((G27+H27+I27)/15,0)</f>
        <v>1</v>
      </c>
      <c r="L27" s="1"/>
      <c r="M27" s="7"/>
      <c r="N27" s="2"/>
      <c r="O27" s="11"/>
      <c r="P27" s="4"/>
      <c r="Q27" s="4"/>
    </row>
    <row r="28" spans="1:17" s="8" customFormat="1" ht="12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"/>
      <c r="M28" s="7"/>
      <c r="N28" s="2"/>
      <c r="O28" s="11"/>
      <c r="P28" s="4"/>
      <c r="Q28" s="4"/>
    </row>
    <row r="29" spans="1:17" s="8" customFormat="1" ht="12" customHeight="1">
      <c r="A29" s="121"/>
      <c r="B29" s="93" t="s">
        <v>16</v>
      </c>
      <c r="C29" s="83">
        <f>SUM(C18:C27)</f>
        <v>27</v>
      </c>
      <c r="D29" s="94">
        <f>COUNTIF(D18:D27,"e")</f>
        <v>3</v>
      </c>
      <c r="E29" s="83">
        <f aca="true" t="shared" si="9" ref="E29:K29">SUM(E18:E27)</f>
        <v>345</v>
      </c>
      <c r="F29" s="83">
        <f t="shared" si="9"/>
        <v>135</v>
      </c>
      <c r="G29" s="83">
        <f t="shared" si="9"/>
        <v>80</v>
      </c>
      <c r="H29" s="83">
        <f t="shared" si="9"/>
        <v>130</v>
      </c>
      <c r="I29" s="83">
        <f t="shared" si="9"/>
        <v>0</v>
      </c>
      <c r="J29" s="83">
        <f t="shared" si="9"/>
        <v>9</v>
      </c>
      <c r="K29" s="83">
        <f t="shared" si="9"/>
        <v>14</v>
      </c>
      <c r="L29" s="1"/>
      <c r="M29" s="7"/>
      <c r="N29" s="2"/>
      <c r="O29" s="11"/>
      <c r="P29" s="4"/>
      <c r="Q29" s="4"/>
    </row>
    <row r="30" spans="1:17" s="5" customFormat="1" ht="12" customHeight="1">
      <c r="A30" s="3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">
        <f>SUM(L18:L26)</f>
        <v>0</v>
      </c>
      <c r="M30" s="2"/>
      <c r="N30" s="2"/>
      <c r="O30" s="3"/>
      <c r="P30" s="4"/>
      <c r="Q30" s="4"/>
    </row>
    <row r="31" spans="1:17" s="5" customFormat="1" ht="12" customHeight="1">
      <c r="A31" s="31"/>
      <c r="B31" s="84" t="s">
        <v>25</v>
      </c>
      <c r="C31" s="84"/>
      <c r="D31" s="84"/>
      <c r="E31" s="84"/>
      <c r="F31" s="84"/>
      <c r="G31" s="84"/>
      <c r="H31" s="84"/>
      <c r="I31" s="84"/>
      <c r="J31" s="84"/>
      <c r="K31" s="84"/>
      <c r="L31" s="1"/>
      <c r="M31" s="2"/>
      <c r="N31" s="2"/>
      <c r="O31" s="3"/>
      <c r="P31" s="4"/>
      <c r="Q31" s="4"/>
    </row>
    <row r="32" spans="1:17" s="5" customFormat="1" ht="12" customHeight="1">
      <c r="A32" s="72" t="s">
        <v>58</v>
      </c>
      <c r="B32" s="92" t="s">
        <v>34</v>
      </c>
      <c r="C32" s="45">
        <v>2</v>
      </c>
      <c r="D32" s="111" t="s">
        <v>15</v>
      </c>
      <c r="E32" s="78">
        <f>SUM(F32:I32)</f>
        <v>30</v>
      </c>
      <c r="F32" s="78">
        <v>0</v>
      </c>
      <c r="G32" s="78">
        <v>0</v>
      </c>
      <c r="H32" s="112">
        <v>30</v>
      </c>
      <c r="I32" s="78">
        <v>0</v>
      </c>
      <c r="J32" s="78">
        <f aca="true" t="shared" si="10" ref="J32:J40">ROUNDUP(F32/15,0)</f>
        <v>0</v>
      </c>
      <c r="K32" s="78">
        <f aca="true" t="shared" si="11" ref="K32:K40">ROUNDUP((G32+H32+I32)/15,0)</f>
        <v>2</v>
      </c>
      <c r="L32" s="1"/>
      <c r="M32" s="2"/>
      <c r="N32" s="2"/>
      <c r="O32" s="3"/>
      <c r="P32" s="4"/>
      <c r="Q32" s="4"/>
    </row>
    <row r="33" spans="1:17" s="5" customFormat="1" ht="12" customHeight="1">
      <c r="A33" s="31" t="s">
        <v>59</v>
      </c>
      <c r="B33" s="92" t="s">
        <v>119</v>
      </c>
      <c r="C33" s="45">
        <v>4</v>
      </c>
      <c r="D33" s="111" t="s">
        <v>15</v>
      </c>
      <c r="E33" s="78">
        <v>45</v>
      </c>
      <c r="F33" s="78">
        <v>15</v>
      </c>
      <c r="G33" s="78">
        <v>10</v>
      </c>
      <c r="H33" s="112">
        <v>20</v>
      </c>
      <c r="I33" s="78">
        <v>0</v>
      </c>
      <c r="J33" s="78">
        <f t="shared" si="10"/>
        <v>1</v>
      </c>
      <c r="K33" s="78">
        <f t="shared" si="11"/>
        <v>2</v>
      </c>
      <c r="L33" s="1" t="str">
        <f aca="true" t="shared" si="12" ref="L33:L40">"#REF!/25"</f>
        <v>#REF!/25</v>
      </c>
      <c r="M33" s="2">
        <v>0</v>
      </c>
      <c r="N33" s="2">
        <f>IF(H19&gt;0,1,0)</f>
        <v>0</v>
      </c>
      <c r="O33" s="3" t="str">
        <f>"#REF!/E27"</f>
        <v>#REF!/E27</v>
      </c>
      <c r="P33" s="4">
        <v>2.6</v>
      </c>
      <c r="Q33" s="4" t="str">
        <f>"#REF!-P27"</f>
        <v>#REF!-P27</v>
      </c>
    </row>
    <row r="34" spans="1:17" s="5" customFormat="1" ht="12" customHeight="1">
      <c r="A34" s="31" t="s">
        <v>60</v>
      </c>
      <c r="B34" s="92" t="s">
        <v>120</v>
      </c>
      <c r="C34" s="45">
        <v>4</v>
      </c>
      <c r="D34" s="111" t="s">
        <v>14</v>
      </c>
      <c r="E34" s="78">
        <v>45</v>
      </c>
      <c r="F34" s="78">
        <v>15</v>
      </c>
      <c r="G34" s="78">
        <v>10</v>
      </c>
      <c r="H34" s="112">
        <v>20</v>
      </c>
      <c r="I34" s="78">
        <v>0</v>
      </c>
      <c r="J34" s="78">
        <f t="shared" si="10"/>
        <v>1</v>
      </c>
      <c r="K34" s="78">
        <f t="shared" si="11"/>
        <v>2</v>
      </c>
      <c r="L34" s="1"/>
      <c r="M34" s="2"/>
      <c r="N34" s="2"/>
      <c r="O34" s="3"/>
      <c r="P34" s="4"/>
      <c r="Q34" s="4"/>
    </row>
    <row r="35" spans="1:17" s="5" customFormat="1" ht="12" customHeight="1">
      <c r="A35" s="31" t="s">
        <v>61</v>
      </c>
      <c r="B35" s="92" t="s">
        <v>121</v>
      </c>
      <c r="C35" s="45">
        <v>4</v>
      </c>
      <c r="D35" s="111" t="s">
        <v>14</v>
      </c>
      <c r="E35" s="78">
        <v>45</v>
      </c>
      <c r="F35" s="78">
        <v>15</v>
      </c>
      <c r="G35" s="78">
        <v>10</v>
      </c>
      <c r="H35" s="112">
        <v>10</v>
      </c>
      <c r="I35" s="78">
        <v>10</v>
      </c>
      <c r="J35" s="78">
        <f t="shared" si="10"/>
        <v>1</v>
      </c>
      <c r="K35" s="78">
        <f t="shared" si="11"/>
        <v>2</v>
      </c>
      <c r="L35" s="1" t="str">
        <f t="shared" si="12"/>
        <v>#REF!/25</v>
      </c>
      <c r="M35" s="2">
        <v>0</v>
      </c>
      <c r="N35" s="2">
        <f>IF(H34&gt;0,1,0)</f>
        <v>1</v>
      </c>
      <c r="O35" s="3" t="str">
        <f>"#REF!/E28"</f>
        <v>#REF!/E28</v>
      </c>
      <c r="P35" s="4">
        <v>2.5</v>
      </c>
      <c r="Q35" s="4" t="str">
        <f>"#REF!-P28"</f>
        <v>#REF!-P28</v>
      </c>
    </row>
    <row r="36" spans="1:17" s="5" customFormat="1" ht="12" customHeight="1">
      <c r="A36" s="31" t="s">
        <v>62</v>
      </c>
      <c r="B36" s="92" t="s">
        <v>122</v>
      </c>
      <c r="C36" s="45">
        <v>3</v>
      </c>
      <c r="D36" s="111" t="s">
        <v>15</v>
      </c>
      <c r="E36" s="78">
        <v>45</v>
      </c>
      <c r="F36" s="78">
        <v>15</v>
      </c>
      <c r="G36" s="78">
        <v>10</v>
      </c>
      <c r="H36" s="78">
        <v>20</v>
      </c>
      <c r="I36" s="78">
        <v>0</v>
      </c>
      <c r="J36" s="78">
        <f t="shared" si="10"/>
        <v>1</v>
      </c>
      <c r="K36" s="78">
        <f t="shared" si="11"/>
        <v>2</v>
      </c>
      <c r="L36" s="1" t="str">
        <f t="shared" si="12"/>
        <v>#REF!/25</v>
      </c>
      <c r="M36" s="2">
        <v>0</v>
      </c>
      <c r="N36" s="2">
        <f>IF(H35&gt;0,1,0)</f>
        <v>1</v>
      </c>
      <c r="O36" s="3" t="str">
        <f>"#REF!/E29"</f>
        <v>#REF!/E29</v>
      </c>
      <c r="P36" s="4">
        <v>2.6</v>
      </c>
      <c r="Q36" s="4" t="str">
        <f>"#REF!-P29"</f>
        <v>#REF!-P29</v>
      </c>
    </row>
    <row r="37" spans="1:17" s="5" customFormat="1" ht="12" customHeight="1">
      <c r="A37" s="31" t="s">
        <v>63</v>
      </c>
      <c r="B37" s="92" t="s">
        <v>123</v>
      </c>
      <c r="C37" s="45">
        <v>4</v>
      </c>
      <c r="D37" s="111" t="s">
        <v>14</v>
      </c>
      <c r="E37" s="78">
        <v>45</v>
      </c>
      <c r="F37" s="46">
        <v>15</v>
      </c>
      <c r="G37" s="46">
        <v>10</v>
      </c>
      <c r="H37" s="46">
        <v>10</v>
      </c>
      <c r="I37" s="78">
        <v>10</v>
      </c>
      <c r="J37" s="78">
        <f t="shared" si="10"/>
        <v>1</v>
      </c>
      <c r="K37" s="78">
        <f t="shared" si="11"/>
        <v>2</v>
      </c>
      <c r="L37" s="1" t="str">
        <f t="shared" si="12"/>
        <v>#REF!/25</v>
      </c>
      <c r="M37" s="2">
        <v>0</v>
      </c>
      <c r="N37" s="2">
        <f>IF(H36&gt;0,1,0)</f>
        <v>1</v>
      </c>
      <c r="O37" s="3" t="str">
        <f>"#REF!/E30"</f>
        <v>#REF!/E30</v>
      </c>
      <c r="P37" s="4">
        <v>2.5</v>
      </c>
      <c r="Q37" s="4" t="str">
        <f>"#REF!-P30"</f>
        <v>#REF!-P30</v>
      </c>
    </row>
    <row r="38" spans="1:34" s="5" customFormat="1" ht="12" customHeight="1">
      <c r="A38" s="31" t="s">
        <v>94</v>
      </c>
      <c r="B38" s="92" t="s">
        <v>101</v>
      </c>
      <c r="C38" s="45">
        <v>1</v>
      </c>
      <c r="D38" s="111" t="s">
        <v>15</v>
      </c>
      <c r="E38" s="78">
        <v>15</v>
      </c>
      <c r="F38" s="78">
        <v>15</v>
      </c>
      <c r="G38" s="78">
        <v>0</v>
      </c>
      <c r="H38" s="78">
        <v>0</v>
      </c>
      <c r="I38" s="78">
        <v>0</v>
      </c>
      <c r="J38" s="78">
        <f t="shared" si="10"/>
        <v>1</v>
      </c>
      <c r="K38" s="78">
        <f t="shared" si="11"/>
        <v>0</v>
      </c>
      <c r="L38" s="1" t="str">
        <f t="shared" si="12"/>
        <v>#REF!/25</v>
      </c>
      <c r="M38" s="2">
        <v>0</v>
      </c>
      <c r="N38" s="2">
        <f>IF(H37&gt;0,1,0)</f>
        <v>1</v>
      </c>
      <c r="O38" s="3" t="str">
        <f>"#REF!/E31"</f>
        <v>#REF!/E31</v>
      </c>
      <c r="P38" s="4">
        <v>2.2</v>
      </c>
      <c r="Q38" s="4" t="str">
        <f>"#REF!-P31"</f>
        <v>#REF!-P31</v>
      </c>
      <c r="S38" s="47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s="5" customFormat="1" ht="12" customHeight="1">
      <c r="A39" s="31" t="s">
        <v>64</v>
      </c>
      <c r="B39" s="92" t="s">
        <v>165</v>
      </c>
      <c r="C39" s="45">
        <v>2</v>
      </c>
      <c r="D39" s="111" t="s">
        <v>15</v>
      </c>
      <c r="E39" s="78">
        <f>SUM(F39:I39)</f>
        <v>30</v>
      </c>
      <c r="F39" s="111">
        <v>30</v>
      </c>
      <c r="G39" s="111">
        <v>0</v>
      </c>
      <c r="H39" s="111">
        <v>0</v>
      </c>
      <c r="I39" s="78">
        <v>0</v>
      </c>
      <c r="J39" s="78">
        <f t="shared" si="10"/>
        <v>2</v>
      </c>
      <c r="K39" s="78">
        <f t="shared" si="11"/>
        <v>0</v>
      </c>
      <c r="L39" s="1" t="str">
        <f t="shared" si="12"/>
        <v>#REF!/25</v>
      </c>
      <c r="M39" s="2">
        <v>0</v>
      </c>
      <c r="N39" s="2">
        <f>IF(H38&gt;0,1,0)</f>
        <v>0</v>
      </c>
      <c r="O39" s="3" t="str">
        <f>"#REF!/E32"</f>
        <v>#REF!/E32</v>
      </c>
      <c r="P39" s="4">
        <f>E38/25</f>
        <v>0.6</v>
      </c>
      <c r="Q39" s="4" t="str">
        <f>"#REF!-P32"</f>
        <v>#REF!-P32</v>
      </c>
      <c r="R39" s="30"/>
      <c r="S39" s="47"/>
      <c r="T39" s="55"/>
      <c r="U39" s="56"/>
      <c r="V39" s="57"/>
      <c r="W39" s="24"/>
      <c r="X39" s="24"/>
      <c r="Y39" s="58"/>
      <c r="Z39" s="24"/>
      <c r="AA39" s="24"/>
      <c r="AB39" s="24"/>
      <c r="AC39" s="30"/>
      <c r="AD39" s="30"/>
      <c r="AE39" s="30"/>
      <c r="AF39" s="30"/>
      <c r="AG39" s="30"/>
      <c r="AH39" s="30"/>
    </row>
    <row r="40" spans="1:34" s="5" customFormat="1" ht="12" customHeight="1">
      <c r="A40" s="31" t="s">
        <v>65</v>
      </c>
      <c r="B40" s="92" t="s">
        <v>166</v>
      </c>
      <c r="C40" s="45">
        <v>2</v>
      </c>
      <c r="D40" s="111" t="s">
        <v>15</v>
      </c>
      <c r="E40" s="78">
        <f>SUM(F40:I40)</f>
        <v>30</v>
      </c>
      <c r="F40" s="78">
        <v>30</v>
      </c>
      <c r="G40" s="78">
        <v>0</v>
      </c>
      <c r="H40" s="112">
        <v>0</v>
      </c>
      <c r="I40" s="78">
        <v>0</v>
      </c>
      <c r="J40" s="78">
        <f t="shared" si="10"/>
        <v>2</v>
      </c>
      <c r="K40" s="78">
        <f t="shared" si="11"/>
        <v>0</v>
      </c>
      <c r="L40" s="1" t="str">
        <f t="shared" si="12"/>
        <v>#REF!/25</v>
      </c>
      <c r="M40" s="7">
        <v>1</v>
      </c>
      <c r="N40" s="2" t="e">
        <f>IF(#REF!&gt;0,1,0)</f>
        <v>#REF!</v>
      </c>
      <c r="O40" s="11" t="str">
        <f>"#REF!/E33"</f>
        <v>#REF!/E33</v>
      </c>
      <c r="P40" s="4" t="e">
        <f>#REF!/25</f>
        <v>#REF!</v>
      </c>
      <c r="Q40" s="4" t="str">
        <f>"#REF!-P33"</f>
        <v>#REF!-P33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17" s="5" customFormat="1" ht="12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"/>
      <c r="M41" s="7"/>
      <c r="N41" s="2"/>
      <c r="O41" s="11"/>
      <c r="P41" s="4"/>
      <c r="Q41" s="4"/>
    </row>
    <row r="42" spans="1:19" s="5" customFormat="1" ht="12" customHeight="1">
      <c r="A42" s="31"/>
      <c r="B42" s="93" t="s">
        <v>16</v>
      </c>
      <c r="C42" s="83">
        <f>SUM(C32:C40)</f>
        <v>26</v>
      </c>
      <c r="D42" s="94">
        <f>COUNTIF(D32:D40,"e")</f>
        <v>3</v>
      </c>
      <c r="E42" s="83">
        <f aca="true" t="shared" si="13" ref="E42:K42">SUM(E32:E40)</f>
        <v>330</v>
      </c>
      <c r="F42" s="83">
        <f t="shared" si="13"/>
        <v>150</v>
      </c>
      <c r="G42" s="83">
        <f t="shared" si="13"/>
        <v>50</v>
      </c>
      <c r="H42" s="83">
        <f t="shared" si="13"/>
        <v>110</v>
      </c>
      <c r="I42" s="83">
        <f t="shared" si="13"/>
        <v>20</v>
      </c>
      <c r="J42" s="83">
        <f t="shared" si="13"/>
        <v>10</v>
      </c>
      <c r="K42" s="83">
        <f t="shared" si="13"/>
        <v>12</v>
      </c>
      <c r="L42" s="1">
        <f>SUM(L33:L40)</f>
        <v>0</v>
      </c>
      <c r="M42" s="2"/>
      <c r="N42" s="2"/>
      <c r="O42" s="3"/>
      <c r="P42" s="4"/>
      <c r="Q42" s="4"/>
      <c r="S42" s="47"/>
    </row>
    <row r="43" spans="1:17" s="5" customFormat="1" ht="12" customHeight="1">
      <c r="A43" s="31"/>
      <c r="B43" s="84" t="s">
        <v>26</v>
      </c>
      <c r="C43" s="84"/>
      <c r="D43" s="84"/>
      <c r="E43" s="84"/>
      <c r="F43" s="84"/>
      <c r="G43" s="84"/>
      <c r="H43" s="84"/>
      <c r="I43" s="84"/>
      <c r="J43" s="84"/>
      <c r="K43" s="84"/>
      <c r="L43" s="1"/>
      <c r="M43" s="2"/>
      <c r="N43" s="2"/>
      <c r="O43" s="3"/>
      <c r="P43" s="4"/>
      <c r="Q43" s="4"/>
    </row>
    <row r="44" spans="1:17" s="5" customFormat="1" ht="12" customHeight="1">
      <c r="A44" s="72" t="s">
        <v>66</v>
      </c>
      <c r="B44" s="92" t="s">
        <v>35</v>
      </c>
      <c r="C44" s="45">
        <v>4</v>
      </c>
      <c r="D44" s="111" t="s">
        <v>14</v>
      </c>
      <c r="E44" s="78">
        <f>SUM(F44:I44)</f>
        <v>45</v>
      </c>
      <c r="F44" s="78">
        <v>0</v>
      </c>
      <c r="G44" s="78">
        <v>0</v>
      </c>
      <c r="H44" s="112">
        <v>45</v>
      </c>
      <c r="I44" s="78">
        <v>0</v>
      </c>
      <c r="J44" s="78">
        <f>ROUNDUP(F44/15,0)</f>
        <v>0</v>
      </c>
      <c r="K44" s="78">
        <f>ROUNDUP((G44+H44+I44)/15,0)</f>
        <v>3</v>
      </c>
      <c r="L44" s="1" t="str">
        <f aca="true" t="shared" si="14" ref="L44:L51">"#REF!/25"</f>
        <v>#REF!/25</v>
      </c>
      <c r="M44" s="2">
        <v>0</v>
      </c>
      <c r="N44" s="2">
        <f>IF(H44&gt;0,1,0)</f>
        <v>1</v>
      </c>
      <c r="O44" s="3" t="str">
        <f>"#REF!/E38"</f>
        <v>#REF!/E38</v>
      </c>
      <c r="P44" s="4">
        <v>2.8</v>
      </c>
      <c r="Q44" s="4" t="str">
        <f>"#REF!-P38"</f>
        <v>#REF!-P38</v>
      </c>
    </row>
    <row r="45" spans="1:17" s="5" customFormat="1" ht="12" customHeight="1">
      <c r="A45" s="31" t="s">
        <v>67</v>
      </c>
      <c r="B45" s="92" t="s">
        <v>202</v>
      </c>
      <c r="C45" s="45">
        <v>4</v>
      </c>
      <c r="D45" s="111" t="s">
        <v>14</v>
      </c>
      <c r="E45" s="78">
        <v>45</v>
      </c>
      <c r="F45" s="78">
        <v>15</v>
      </c>
      <c r="G45" s="78">
        <v>10</v>
      </c>
      <c r="H45" s="112">
        <v>20</v>
      </c>
      <c r="I45" s="78">
        <v>0</v>
      </c>
      <c r="J45" s="78">
        <f>ROUNDUP(F45/15,0)</f>
        <v>1</v>
      </c>
      <c r="K45" s="78">
        <f>ROUNDUP((G45+H45+I45)/15,0)</f>
        <v>2</v>
      </c>
      <c r="L45" s="1"/>
      <c r="M45" s="2"/>
      <c r="N45" s="2"/>
      <c r="O45" s="3"/>
      <c r="P45" s="4"/>
      <c r="Q45" s="4"/>
    </row>
    <row r="46" spans="1:19" s="5" customFormat="1" ht="12" customHeight="1">
      <c r="A46" s="31" t="s">
        <v>68</v>
      </c>
      <c r="B46" s="125" t="s">
        <v>125</v>
      </c>
      <c r="C46" s="45">
        <v>4</v>
      </c>
      <c r="D46" s="111" t="s">
        <v>14</v>
      </c>
      <c r="E46" s="78">
        <v>45</v>
      </c>
      <c r="F46" s="78">
        <v>15</v>
      </c>
      <c r="G46" s="78">
        <v>10</v>
      </c>
      <c r="H46" s="112">
        <v>10</v>
      </c>
      <c r="I46" s="78">
        <v>10</v>
      </c>
      <c r="J46" s="78">
        <f aca="true" t="shared" si="15" ref="J46:J52">ROUNDUP(F46/15,0)</f>
        <v>1</v>
      </c>
      <c r="K46" s="78">
        <f aca="true" t="shared" si="16" ref="K46:K52">ROUNDUP((G46+H46+I46)/15,0)</f>
        <v>2</v>
      </c>
      <c r="L46" s="1"/>
      <c r="M46" s="2"/>
      <c r="N46" s="2"/>
      <c r="O46" s="3"/>
      <c r="P46" s="4"/>
      <c r="Q46" s="4"/>
      <c r="S46" s="49"/>
    </row>
    <row r="47" spans="1:17" s="5" customFormat="1" ht="12" customHeight="1">
      <c r="A47" s="31" t="s">
        <v>69</v>
      </c>
      <c r="B47" s="92" t="s">
        <v>126</v>
      </c>
      <c r="C47" s="45">
        <v>3</v>
      </c>
      <c r="D47" s="111" t="s">
        <v>15</v>
      </c>
      <c r="E47" s="78">
        <f>SUM(F47:I47)</f>
        <v>45</v>
      </c>
      <c r="F47" s="78">
        <v>15</v>
      </c>
      <c r="G47" s="78">
        <v>10</v>
      </c>
      <c r="H47" s="78">
        <v>20</v>
      </c>
      <c r="I47" s="78">
        <v>0</v>
      </c>
      <c r="J47" s="78">
        <f t="shared" si="15"/>
        <v>1</v>
      </c>
      <c r="K47" s="78">
        <f>ROUNDUP((G47+H47+I47)/15,0)</f>
        <v>2</v>
      </c>
      <c r="L47" s="1" t="str">
        <f t="shared" si="14"/>
        <v>#REF!/25</v>
      </c>
      <c r="M47" s="2">
        <v>0</v>
      </c>
      <c r="N47" s="2">
        <f>IF(H50&gt;0,1,0)</f>
        <v>0</v>
      </c>
      <c r="O47" s="3" t="str">
        <f>"#REF!/E39"</f>
        <v>#REF!/E39</v>
      </c>
      <c r="P47" s="4">
        <v>2.5</v>
      </c>
      <c r="Q47" s="4" t="str">
        <f>"#REF!-P39"</f>
        <v>#REF!-P39</v>
      </c>
    </row>
    <row r="48" spans="1:17" s="5" customFormat="1" ht="12" customHeight="1">
      <c r="A48" s="31" t="s">
        <v>70</v>
      </c>
      <c r="B48" s="82" t="s">
        <v>127</v>
      </c>
      <c r="C48" s="45">
        <v>4</v>
      </c>
      <c r="D48" s="111" t="s">
        <v>15</v>
      </c>
      <c r="E48" s="78">
        <f>SUM(F48:I48)</f>
        <v>45</v>
      </c>
      <c r="F48" s="78">
        <v>15</v>
      </c>
      <c r="G48" s="78">
        <v>10</v>
      </c>
      <c r="H48" s="112">
        <v>20</v>
      </c>
      <c r="I48" s="78">
        <v>0</v>
      </c>
      <c r="J48" s="78">
        <f t="shared" si="15"/>
        <v>1</v>
      </c>
      <c r="K48" s="78">
        <f>ROUNDUP((G48+H48+I48)/15,0)</f>
        <v>2</v>
      </c>
      <c r="L48" s="1" t="str">
        <f t="shared" si="14"/>
        <v>#REF!/25</v>
      </c>
      <c r="M48" s="2">
        <v>0</v>
      </c>
      <c r="N48" s="2">
        <f>IF(H47&gt;0,1,0)</f>
        <v>1</v>
      </c>
      <c r="O48" s="3" t="str">
        <f>"#REF!/E40"</f>
        <v>#REF!/E40</v>
      </c>
      <c r="P48" s="4">
        <v>2.6</v>
      </c>
      <c r="Q48" s="4" t="str">
        <f>"#REF!-P40"</f>
        <v>#REF!-P40</v>
      </c>
    </row>
    <row r="49" spans="1:17" s="5" customFormat="1" ht="12" customHeight="1">
      <c r="A49" s="31" t="s">
        <v>103</v>
      </c>
      <c r="B49" s="92" t="s">
        <v>100</v>
      </c>
      <c r="C49" s="45">
        <v>2</v>
      </c>
      <c r="D49" s="111" t="s">
        <v>15</v>
      </c>
      <c r="E49" s="78">
        <v>30</v>
      </c>
      <c r="F49" s="78">
        <v>30</v>
      </c>
      <c r="G49" s="78">
        <v>0</v>
      </c>
      <c r="H49" s="112">
        <v>0</v>
      </c>
      <c r="I49" s="78">
        <v>0</v>
      </c>
      <c r="J49" s="78">
        <f t="shared" si="15"/>
        <v>2</v>
      </c>
      <c r="K49" s="78">
        <f>ROUNDUP((G49+H49+I49)/15,0)</f>
        <v>0</v>
      </c>
      <c r="L49" s="1" t="str">
        <f t="shared" si="14"/>
        <v>#REF!/25</v>
      </c>
      <c r="M49" s="2">
        <v>0</v>
      </c>
      <c r="N49" s="2">
        <f>IF(H48&gt;0,1,0)</f>
        <v>1</v>
      </c>
      <c r="O49" s="3" t="str">
        <f>"#REF!/E41"</f>
        <v>#REF!/E41</v>
      </c>
      <c r="P49" s="4">
        <f>E48/25</f>
        <v>1.8</v>
      </c>
      <c r="Q49" s="4" t="str">
        <f>"#REF!-P41"</f>
        <v>#REF!-P41</v>
      </c>
    </row>
    <row r="50" spans="1:17" s="5" customFormat="1" ht="12" customHeight="1">
      <c r="A50" s="31" t="s">
        <v>104</v>
      </c>
      <c r="B50" s="92" t="s">
        <v>167</v>
      </c>
      <c r="C50" s="45">
        <v>3</v>
      </c>
      <c r="D50" s="111" t="s">
        <v>15</v>
      </c>
      <c r="E50" s="78">
        <v>30</v>
      </c>
      <c r="F50" s="78">
        <v>15</v>
      </c>
      <c r="G50" s="78">
        <v>5</v>
      </c>
      <c r="H50" s="78">
        <v>0</v>
      </c>
      <c r="I50" s="78">
        <v>10</v>
      </c>
      <c r="J50" s="78">
        <f t="shared" si="15"/>
        <v>1</v>
      </c>
      <c r="K50" s="78">
        <f>ROUNDUP((G50+H50+I50)/15,0)</f>
        <v>1</v>
      </c>
      <c r="L50" s="1" t="str">
        <f t="shared" si="14"/>
        <v>#REF!/25</v>
      </c>
      <c r="M50" s="2">
        <v>0</v>
      </c>
      <c r="N50" s="2">
        <f>IF(H51&gt;0,1,0)</f>
        <v>1</v>
      </c>
      <c r="O50" s="3" t="str">
        <f>"#REF!/E42"</f>
        <v>#REF!/E42</v>
      </c>
      <c r="P50" s="4">
        <f>E51/25</f>
        <v>1.2</v>
      </c>
      <c r="Q50" s="4" t="str">
        <f>"#REF!-P42"</f>
        <v>#REF!-P42</v>
      </c>
    </row>
    <row r="51" spans="1:17" s="5" customFormat="1" ht="12" customHeight="1">
      <c r="A51" s="31" t="s">
        <v>105</v>
      </c>
      <c r="B51" s="92" t="s">
        <v>168</v>
      </c>
      <c r="C51" s="45">
        <v>3</v>
      </c>
      <c r="D51" s="111" t="s">
        <v>15</v>
      </c>
      <c r="E51" s="78">
        <v>30</v>
      </c>
      <c r="F51" s="78">
        <v>15</v>
      </c>
      <c r="G51" s="78">
        <v>5</v>
      </c>
      <c r="H51" s="112">
        <v>10</v>
      </c>
      <c r="I51" s="78">
        <v>0</v>
      </c>
      <c r="J51" s="78">
        <f t="shared" si="15"/>
        <v>1</v>
      </c>
      <c r="K51" s="78">
        <f t="shared" si="16"/>
        <v>1</v>
      </c>
      <c r="L51" s="1" t="str">
        <f t="shared" si="14"/>
        <v>#REF!/25</v>
      </c>
      <c r="M51" s="7">
        <v>1</v>
      </c>
      <c r="N51" s="2">
        <f>IF(H49&gt;0,1,0)</f>
        <v>0</v>
      </c>
      <c r="O51" s="11" t="str">
        <f>"#REF!/E43"</f>
        <v>#REF!/E43</v>
      </c>
      <c r="P51" s="4">
        <f>E49/25</f>
        <v>1.2</v>
      </c>
      <c r="Q51" s="4" t="str">
        <f>"#REF!-P43"</f>
        <v>#REF!-P43</v>
      </c>
    </row>
    <row r="52" spans="1:17" s="5" customFormat="1" ht="12" customHeight="1">
      <c r="A52" s="31" t="s">
        <v>106</v>
      </c>
      <c r="B52" s="92" t="s">
        <v>169</v>
      </c>
      <c r="C52" s="44">
        <v>4</v>
      </c>
      <c r="D52" s="44" t="s">
        <v>15</v>
      </c>
      <c r="E52" s="44">
        <v>45</v>
      </c>
      <c r="F52" s="44">
        <v>15</v>
      </c>
      <c r="G52" s="44">
        <v>10</v>
      </c>
      <c r="H52" s="44">
        <v>20</v>
      </c>
      <c r="I52" s="44">
        <v>0</v>
      </c>
      <c r="J52" s="44">
        <f t="shared" si="15"/>
        <v>1</v>
      </c>
      <c r="K52" s="44">
        <f t="shared" si="16"/>
        <v>2</v>
      </c>
      <c r="L52" s="1"/>
      <c r="M52" s="7"/>
      <c r="N52" s="2"/>
      <c r="O52" s="11"/>
      <c r="P52" s="4"/>
      <c r="Q52" s="4"/>
    </row>
    <row r="53" spans="1:17" s="6" customFormat="1" ht="12" customHeight="1">
      <c r="A53" s="31"/>
      <c r="B53" s="93" t="s">
        <v>16</v>
      </c>
      <c r="C53" s="83">
        <f>SUM(C44:C52)</f>
        <v>31</v>
      </c>
      <c r="D53" s="94">
        <f>COUNTIF(D42:D52,"e")</f>
        <v>3</v>
      </c>
      <c r="E53" s="83">
        <f aca="true" t="shared" si="17" ref="E53:K53">SUM(E44:E52)</f>
        <v>360</v>
      </c>
      <c r="F53" s="83">
        <f t="shared" si="17"/>
        <v>135</v>
      </c>
      <c r="G53" s="83">
        <f t="shared" si="17"/>
        <v>60</v>
      </c>
      <c r="H53" s="83">
        <f t="shared" si="17"/>
        <v>145</v>
      </c>
      <c r="I53" s="83">
        <f t="shared" si="17"/>
        <v>20</v>
      </c>
      <c r="J53" s="83">
        <f t="shared" si="17"/>
        <v>9</v>
      </c>
      <c r="K53" s="83">
        <f t="shared" si="17"/>
        <v>15</v>
      </c>
      <c r="L53" s="87">
        <f aca="true" t="shared" si="18" ref="L53:Q53">SUM(L44:L51)</f>
        <v>0</v>
      </c>
      <c r="M53" s="48">
        <f t="shared" si="18"/>
        <v>1</v>
      </c>
      <c r="N53" s="48">
        <f t="shared" si="18"/>
        <v>4</v>
      </c>
      <c r="O53" s="48">
        <f t="shared" si="18"/>
        <v>0</v>
      </c>
      <c r="P53" s="48">
        <f t="shared" si="18"/>
        <v>12.1</v>
      </c>
      <c r="Q53" s="48">
        <f t="shared" si="18"/>
        <v>0</v>
      </c>
    </row>
    <row r="54" spans="1:18" s="5" customFormat="1" ht="12" customHeight="1">
      <c r="A54" s="31"/>
      <c r="B54" s="88" t="s">
        <v>18</v>
      </c>
      <c r="C54" s="89">
        <f>C15+C29+C42+C53</f>
        <v>114</v>
      </c>
      <c r="D54" s="83">
        <f>SUM(D53,D42,D29,D15)</f>
        <v>12</v>
      </c>
      <c r="E54" s="83">
        <f>E15+E29+E42+E53</f>
        <v>1440</v>
      </c>
      <c r="F54" s="83">
        <f>F15+F29+F42+F53</f>
        <v>600</v>
      </c>
      <c r="G54" s="83">
        <f>G15+G29+G42+G53</f>
        <v>290</v>
      </c>
      <c r="H54" s="83">
        <f>H15+H29+H42+H53</f>
        <v>510</v>
      </c>
      <c r="I54" s="83">
        <f>I15+I29+I42+I53</f>
        <v>40</v>
      </c>
      <c r="J54" s="83"/>
      <c r="K54" s="83"/>
      <c r="L54" s="12" t="str">
        <f>"#REF!/25"</f>
        <v>#REF!/25</v>
      </c>
      <c r="M54" s="2"/>
      <c r="N54" s="2"/>
      <c r="P54" s="4"/>
      <c r="Q54" s="4"/>
      <c r="R54" s="30"/>
    </row>
    <row r="55" spans="1:17" s="15" customFormat="1" ht="13.5">
      <c r="A55" s="90"/>
      <c r="B55" s="91" t="s">
        <v>19</v>
      </c>
      <c r="C55" s="95"/>
      <c r="D55" s="96"/>
      <c r="E55" s="97"/>
      <c r="F55" s="86">
        <f>(F54/E54)*100</f>
        <v>41.66666666666667</v>
      </c>
      <c r="G55" s="86">
        <f>(G54/E54)*100</f>
        <v>20.13888888888889</v>
      </c>
      <c r="H55" s="86">
        <f>(H54/E54)*100</f>
        <v>35.41666666666667</v>
      </c>
      <c r="I55" s="86">
        <f>(I54/E54)*100</f>
        <v>2.7777777777777777</v>
      </c>
      <c r="J55" s="90"/>
      <c r="K55" s="90"/>
      <c r="L55" s="13"/>
      <c r="M55" s="14"/>
      <c r="N55" s="14"/>
      <c r="P55" s="14"/>
      <c r="Q55" s="14"/>
    </row>
    <row r="56" spans="1:17" s="18" customFormat="1" ht="13.5">
      <c r="A56" s="130"/>
      <c r="B56" s="98"/>
      <c r="C56" s="131"/>
      <c r="D56" s="132"/>
      <c r="E56" s="132"/>
      <c r="F56" s="132"/>
      <c r="G56" s="133"/>
      <c r="H56" s="134"/>
      <c r="I56" s="135"/>
      <c r="J56" s="141"/>
      <c r="K56" s="141"/>
      <c r="L56" s="16"/>
      <c r="M56" s="17"/>
      <c r="N56" s="17"/>
      <c r="P56" s="17"/>
      <c r="Q56" s="17"/>
    </row>
    <row r="57" spans="1:17" s="18" customFormat="1" ht="12" customHeight="1">
      <c r="A57" s="130"/>
      <c r="B57" s="137"/>
      <c r="C57" s="131"/>
      <c r="D57" s="132"/>
      <c r="E57" s="132"/>
      <c r="F57" s="132"/>
      <c r="G57" s="133"/>
      <c r="H57" s="134"/>
      <c r="I57" s="135"/>
      <c r="J57" s="136"/>
      <c r="K57" s="136"/>
      <c r="L57" s="16"/>
      <c r="M57" s="17"/>
      <c r="N57" s="17"/>
      <c r="P57" s="17"/>
      <c r="Q57" s="17"/>
    </row>
    <row r="58" spans="1:17" s="18" customFormat="1" ht="81.75" customHeight="1">
      <c r="A58" s="40" t="s">
        <v>39</v>
      </c>
      <c r="B58" s="120" t="s">
        <v>0</v>
      </c>
      <c r="C58" s="123" t="s">
        <v>1</v>
      </c>
      <c r="D58" s="75" t="s">
        <v>2</v>
      </c>
      <c r="E58" s="75" t="s">
        <v>3</v>
      </c>
      <c r="F58" s="76" t="s">
        <v>4</v>
      </c>
      <c r="G58" s="77" t="s">
        <v>5</v>
      </c>
      <c r="H58" s="77" t="s">
        <v>6</v>
      </c>
      <c r="I58" s="75" t="s">
        <v>141</v>
      </c>
      <c r="J58" s="76" t="s">
        <v>7</v>
      </c>
      <c r="K58" s="76" t="s">
        <v>8</v>
      </c>
      <c r="L58" s="16"/>
      <c r="M58" s="17"/>
      <c r="N58" s="17"/>
      <c r="P58" s="17"/>
      <c r="Q58" s="17"/>
    </row>
    <row r="59" spans="1:17" s="18" customFormat="1" ht="14.25" customHeight="1">
      <c r="A59" s="32"/>
      <c r="B59" s="140" t="s">
        <v>27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6"/>
      <c r="M59" s="17"/>
      <c r="N59" s="17"/>
      <c r="P59" s="17"/>
      <c r="Q59" s="17"/>
    </row>
    <row r="60" spans="1:17" s="18" customFormat="1" ht="14.25" customHeight="1">
      <c r="A60" s="72" t="s">
        <v>107</v>
      </c>
      <c r="B60" s="92" t="s">
        <v>203</v>
      </c>
      <c r="C60" s="45">
        <v>4</v>
      </c>
      <c r="D60" s="111" t="s">
        <v>15</v>
      </c>
      <c r="E60" s="78">
        <v>45</v>
      </c>
      <c r="F60" s="78">
        <v>15</v>
      </c>
      <c r="G60" s="78">
        <v>10</v>
      </c>
      <c r="H60" s="112">
        <v>10</v>
      </c>
      <c r="I60" s="78">
        <v>10</v>
      </c>
      <c r="J60" s="78">
        <f aca="true" t="shared" si="19" ref="J60:J65">ROUNDUP(F60/15,0)</f>
        <v>1</v>
      </c>
      <c r="K60" s="78">
        <f aca="true" t="shared" si="20" ref="K60:K65">ROUNDUP((G60+H60+I60)/15,0)</f>
        <v>2</v>
      </c>
      <c r="L60" s="16"/>
      <c r="M60" s="17"/>
      <c r="N60" s="17"/>
      <c r="P60" s="17"/>
      <c r="Q60" s="17"/>
    </row>
    <row r="61" spans="1:17" s="18" customFormat="1" ht="12" customHeight="1">
      <c r="A61" s="31" t="s">
        <v>71</v>
      </c>
      <c r="B61" s="92" t="s">
        <v>128</v>
      </c>
      <c r="C61" s="45">
        <v>4</v>
      </c>
      <c r="D61" s="111" t="s">
        <v>15</v>
      </c>
      <c r="E61" s="78">
        <v>45</v>
      </c>
      <c r="F61" s="78">
        <v>15</v>
      </c>
      <c r="G61" s="78">
        <v>10</v>
      </c>
      <c r="H61" s="112">
        <v>20</v>
      </c>
      <c r="I61" s="78">
        <v>0</v>
      </c>
      <c r="J61" s="78">
        <f t="shared" si="19"/>
        <v>1</v>
      </c>
      <c r="K61" s="78">
        <f t="shared" si="20"/>
        <v>2</v>
      </c>
      <c r="L61" s="16"/>
      <c r="M61" s="17"/>
      <c r="N61" s="17"/>
      <c r="P61" s="17"/>
      <c r="Q61" s="17"/>
    </row>
    <row r="62" spans="1:17" s="18" customFormat="1" ht="12" customHeight="1">
      <c r="A62" s="31" t="s">
        <v>72</v>
      </c>
      <c r="B62" s="92" t="s">
        <v>204</v>
      </c>
      <c r="C62" s="45">
        <v>4</v>
      </c>
      <c r="D62" s="111" t="s">
        <v>14</v>
      </c>
      <c r="E62" s="78">
        <v>45</v>
      </c>
      <c r="F62" s="78">
        <v>15</v>
      </c>
      <c r="G62" s="78">
        <v>10</v>
      </c>
      <c r="H62" s="112">
        <v>20</v>
      </c>
      <c r="I62" s="78">
        <v>0</v>
      </c>
      <c r="J62" s="78">
        <f t="shared" si="19"/>
        <v>1</v>
      </c>
      <c r="K62" s="78">
        <f t="shared" si="20"/>
        <v>2</v>
      </c>
      <c r="L62" s="16"/>
      <c r="M62" s="17"/>
      <c r="N62" s="17"/>
      <c r="P62" s="17"/>
      <c r="Q62" s="17"/>
    </row>
    <row r="63" spans="1:17" s="18" customFormat="1" ht="12" customHeight="1">
      <c r="A63" s="31" t="s">
        <v>73</v>
      </c>
      <c r="B63" s="92" t="s">
        <v>129</v>
      </c>
      <c r="C63" s="45">
        <v>4</v>
      </c>
      <c r="D63" s="111" t="s">
        <v>14</v>
      </c>
      <c r="E63" s="78">
        <v>45</v>
      </c>
      <c r="F63" s="111">
        <v>15</v>
      </c>
      <c r="G63" s="111">
        <v>10</v>
      </c>
      <c r="H63" s="111">
        <v>10</v>
      </c>
      <c r="I63" s="78">
        <v>10</v>
      </c>
      <c r="J63" s="78">
        <f t="shared" si="19"/>
        <v>1</v>
      </c>
      <c r="K63" s="78">
        <f t="shared" si="20"/>
        <v>2</v>
      </c>
      <c r="L63" s="16"/>
      <c r="M63" s="17"/>
      <c r="N63" s="17"/>
      <c r="P63" s="17"/>
      <c r="Q63" s="17"/>
    </row>
    <row r="64" spans="1:17" s="18" customFormat="1" ht="12" customHeight="1">
      <c r="A64" s="31" t="s">
        <v>74</v>
      </c>
      <c r="B64" s="92" t="s">
        <v>135</v>
      </c>
      <c r="C64" s="45">
        <v>3</v>
      </c>
      <c r="D64" s="111" t="s">
        <v>14</v>
      </c>
      <c r="E64" s="78">
        <v>45</v>
      </c>
      <c r="F64" s="78">
        <v>15</v>
      </c>
      <c r="G64" s="78">
        <v>10</v>
      </c>
      <c r="H64" s="112">
        <v>0</v>
      </c>
      <c r="I64" s="78">
        <v>20</v>
      </c>
      <c r="J64" s="78">
        <f t="shared" si="19"/>
        <v>1</v>
      </c>
      <c r="K64" s="78">
        <f>ROUNDUP((G64+H64+I64)/15,0)</f>
        <v>2</v>
      </c>
      <c r="L64" s="16"/>
      <c r="M64" s="17"/>
      <c r="N64" s="17"/>
      <c r="P64" s="17"/>
      <c r="Q64" s="17"/>
    </row>
    <row r="65" spans="1:17" s="21" customFormat="1" ht="12" customHeight="1">
      <c r="A65" s="31" t="s">
        <v>75</v>
      </c>
      <c r="B65" s="92" t="s">
        <v>131</v>
      </c>
      <c r="C65" s="45">
        <v>3</v>
      </c>
      <c r="D65" s="111" t="s">
        <v>15</v>
      </c>
      <c r="E65" s="78">
        <f>SUM(F65:I65)</f>
        <v>30</v>
      </c>
      <c r="F65" s="78">
        <v>15</v>
      </c>
      <c r="G65" s="78">
        <v>5</v>
      </c>
      <c r="H65" s="78">
        <v>10</v>
      </c>
      <c r="I65" s="78">
        <v>0</v>
      </c>
      <c r="J65" s="78">
        <f t="shared" si="19"/>
        <v>1</v>
      </c>
      <c r="K65" s="78">
        <f t="shared" si="20"/>
        <v>1</v>
      </c>
      <c r="L65" s="19"/>
      <c r="M65" s="20"/>
      <c r="N65" s="20"/>
      <c r="P65" s="20"/>
      <c r="Q65" s="20"/>
    </row>
    <row r="66" spans="1:17" s="18" customFormat="1" ht="12" customHeight="1">
      <c r="A66" s="31" t="s">
        <v>76</v>
      </c>
      <c r="B66" s="92" t="s">
        <v>205</v>
      </c>
      <c r="C66" s="45">
        <v>4</v>
      </c>
      <c r="D66" s="111" t="s">
        <v>14</v>
      </c>
      <c r="E66" s="78">
        <v>45</v>
      </c>
      <c r="F66" s="78">
        <v>15</v>
      </c>
      <c r="G66" s="78">
        <v>10</v>
      </c>
      <c r="H66" s="78">
        <v>20</v>
      </c>
      <c r="I66" s="78">
        <v>0</v>
      </c>
      <c r="J66" s="78">
        <f>ROUNDUP(F66/15,0)</f>
        <v>1</v>
      </c>
      <c r="K66" s="78">
        <f>ROUNDUP((G66+H66+I66)/15,0)</f>
        <v>2</v>
      </c>
      <c r="L66" s="16"/>
      <c r="M66" s="17"/>
      <c r="N66" s="17"/>
      <c r="P66" s="17"/>
      <c r="Q66" s="17"/>
    </row>
    <row r="67" spans="1:17" s="18" customFormat="1" ht="12" customHeight="1">
      <c r="A67" s="31" t="s">
        <v>77</v>
      </c>
      <c r="B67" s="92" t="s">
        <v>170</v>
      </c>
      <c r="C67" s="45">
        <v>3</v>
      </c>
      <c r="D67" s="111" t="s">
        <v>15</v>
      </c>
      <c r="E67" s="78">
        <v>30</v>
      </c>
      <c r="F67" s="78">
        <v>15</v>
      </c>
      <c r="G67" s="78">
        <v>5</v>
      </c>
      <c r="H67" s="112">
        <v>10</v>
      </c>
      <c r="I67" s="78">
        <v>0</v>
      </c>
      <c r="J67" s="78">
        <f>ROUNDUP(F67/15,0)</f>
        <v>1</v>
      </c>
      <c r="K67" s="78">
        <f>ROUNDUP((G67+H67+I67)/15,0)</f>
        <v>1</v>
      </c>
      <c r="L67" s="16"/>
      <c r="M67" s="17"/>
      <c r="N67" s="17"/>
      <c r="P67" s="17"/>
      <c r="Q67" s="17"/>
    </row>
    <row r="68" spans="1:17" s="18" customFormat="1" ht="12" customHeight="1">
      <c r="A68" s="72" t="s">
        <v>78</v>
      </c>
      <c r="B68" s="92" t="s">
        <v>171</v>
      </c>
      <c r="C68" s="127">
        <v>4</v>
      </c>
      <c r="D68" s="122" t="s">
        <v>15</v>
      </c>
      <c r="E68" s="78">
        <v>30</v>
      </c>
      <c r="F68" s="78">
        <v>15</v>
      </c>
      <c r="G68" s="78">
        <v>5</v>
      </c>
      <c r="H68" s="112">
        <v>0</v>
      </c>
      <c r="I68" s="78">
        <v>10</v>
      </c>
      <c r="J68" s="78">
        <f>ROUNDUP(F68/15,0)</f>
        <v>1</v>
      </c>
      <c r="K68" s="78">
        <f>ROUNDUP((G68+H68+I68)/15,0)</f>
        <v>1</v>
      </c>
      <c r="L68" s="16"/>
      <c r="M68" s="17"/>
      <c r="N68" s="17"/>
      <c r="P68" s="17"/>
      <c r="Q68" s="17"/>
    </row>
    <row r="69" spans="1:11" ht="12.75">
      <c r="A69" s="128"/>
      <c r="B69" s="126"/>
      <c r="C69" s="129"/>
      <c r="D69" s="122"/>
      <c r="E69" s="122"/>
      <c r="F69" s="122"/>
      <c r="G69" s="122"/>
      <c r="H69" s="122"/>
      <c r="I69" s="122"/>
      <c r="J69" s="122"/>
      <c r="K69" s="122"/>
    </row>
    <row r="70" spans="1:17" s="18" customFormat="1" ht="12" customHeight="1">
      <c r="A70" s="59"/>
      <c r="B70" s="93" t="s">
        <v>16</v>
      </c>
      <c r="C70" s="83">
        <f>SUM(C60:C68)</f>
        <v>33</v>
      </c>
      <c r="D70" s="94">
        <f>COUNTIF(D58:D67,"e")</f>
        <v>4</v>
      </c>
      <c r="E70" s="83">
        <f aca="true" t="shared" si="21" ref="E70:K70">SUM(E60:E68)</f>
        <v>360</v>
      </c>
      <c r="F70" s="83">
        <f t="shared" si="21"/>
        <v>135</v>
      </c>
      <c r="G70" s="83">
        <f t="shared" si="21"/>
        <v>75</v>
      </c>
      <c r="H70" s="83">
        <f t="shared" si="21"/>
        <v>100</v>
      </c>
      <c r="I70" s="83">
        <f t="shared" si="21"/>
        <v>50</v>
      </c>
      <c r="J70" s="83">
        <f t="shared" si="21"/>
        <v>9</v>
      </c>
      <c r="K70" s="83">
        <f t="shared" si="21"/>
        <v>15</v>
      </c>
      <c r="L70" s="16"/>
      <c r="M70" s="17"/>
      <c r="N70" s="17"/>
      <c r="P70" s="17"/>
      <c r="Q70" s="17"/>
    </row>
    <row r="71" spans="1:17" s="18" customFormat="1" ht="12" customHeight="1">
      <c r="A71" s="31"/>
      <c r="B71" s="140" t="s">
        <v>30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6"/>
      <c r="M71" s="17"/>
      <c r="N71" s="17"/>
      <c r="P71" s="17"/>
      <c r="Q71" s="17"/>
    </row>
    <row r="72" spans="1:17" s="21" customFormat="1" ht="12" customHeight="1">
      <c r="A72" s="72" t="s">
        <v>79</v>
      </c>
      <c r="B72" s="92" t="s">
        <v>133</v>
      </c>
      <c r="C72" s="45">
        <v>3</v>
      </c>
      <c r="D72" s="111" t="s">
        <v>15</v>
      </c>
      <c r="E72" s="78">
        <v>30</v>
      </c>
      <c r="F72" s="78">
        <v>15</v>
      </c>
      <c r="G72" s="78">
        <v>5</v>
      </c>
      <c r="H72" s="112">
        <v>10</v>
      </c>
      <c r="I72" s="78">
        <v>0</v>
      </c>
      <c r="J72" s="78">
        <f aca="true" t="shared" si="22" ref="J72:J78">ROUNDUP(F72/15,0)</f>
        <v>1</v>
      </c>
      <c r="K72" s="78">
        <f aca="true" t="shared" si="23" ref="K72:K78">ROUNDUP((G72+H72+I72)/15,0)</f>
        <v>1</v>
      </c>
      <c r="L72" s="19"/>
      <c r="M72" s="20"/>
      <c r="N72" s="20"/>
      <c r="P72" s="20"/>
      <c r="Q72" s="20"/>
    </row>
    <row r="73" spans="1:17" s="18" customFormat="1" ht="12" customHeight="1">
      <c r="A73" s="31" t="s">
        <v>80</v>
      </c>
      <c r="B73" s="92" t="s">
        <v>134</v>
      </c>
      <c r="C73" s="45">
        <v>4</v>
      </c>
      <c r="D73" s="111" t="s">
        <v>14</v>
      </c>
      <c r="E73" s="78">
        <v>45</v>
      </c>
      <c r="F73" s="78">
        <v>15</v>
      </c>
      <c r="G73" s="78">
        <v>10</v>
      </c>
      <c r="H73" s="112">
        <v>20</v>
      </c>
      <c r="I73" s="78">
        <v>0</v>
      </c>
      <c r="J73" s="78">
        <f t="shared" si="22"/>
        <v>1</v>
      </c>
      <c r="K73" s="78">
        <f t="shared" si="23"/>
        <v>2</v>
      </c>
      <c r="L73" s="16"/>
      <c r="M73" s="17"/>
      <c r="N73" s="17"/>
      <c r="P73" s="17"/>
      <c r="Q73" s="17"/>
    </row>
    <row r="74" spans="1:17" s="21" customFormat="1" ht="12" customHeight="1">
      <c r="A74" s="31" t="s">
        <v>81</v>
      </c>
      <c r="B74" s="92" t="s">
        <v>130</v>
      </c>
      <c r="C74" s="45">
        <v>4</v>
      </c>
      <c r="D74" s="111" t="s">
        <v>15</v>
      </c>
      <c r="E74" s="78">
        <f>SUM(F74:I74)</f>
        <v>45</v>
      </c>
      <c r="F74" s="78">
        <v>15</v>
      </c>
      <c r="G74" s="78">
        <v>10</v>
      </c>
      <c r="H74" s="112">
        <v>0</v>
      </c>
      <c r="I74" s="78">
        <v>20</v>
      </c>
      <c r="J74" s="78">
        <f t="shared" si="22"/>
        <v>1</v>
      </c>
      <c r="K74" s="78">
        <f t="shared" si="23"/>
        <v>2</v>
      </c>
      <c r="L74" s="19"/>
      <c r="M74" s="20"/>
      <c r="N74" s="20"/>
      <c r="P74" s="20"/>
      <c r="Q74" s="20"/>
    </row>
    <row r="75" spans="1:17" s="52" customFormat="1" ht="13.5">
      <c r="A75" s="31" t="s">
        <v>82</v>
      </c>
      <c r="B75" s="92" t="s">
        <v>206</v>
      </c>
      <c r="C75" s="45">
        <v>4</v>
      </c>
      <c r="D75" s="111" t="s">
        <v>14</v>
      </c>
      <c r="E75" s="78">
        <v>45</v>
      </c>
      <c r="F75" s="78">
        <v>15</v>
      </c>
      <c r="G75" s="78">
        <v>10</v>
      </c>
      <c r="H75" s="112">
        <v>0</v>
      </c>
      <c r="I75" s="78">
        <v>20</v>
      </c>
      <c r="J75" s="78">
        <f t="shared" si="22"/>
        <v>1</v>
      </c>
      <c r="K75" s="78">
        <f t="shared" si="23"/>
        <v>2</v>
      </c>
      <c r="L75" s="50"/>
      <c r="M75" s="51"/>
      <c r="N75" s="51"/>
      <c r="P75" s="51"/>
      <c r="Q75" s="51"/>
    </row>
    <row r="76" spans="1:17" s="52" customFormat="1" ht="13.5">
      <c r="A76" s="31" t="s">
        <v>83</v>
      </c>
      <c r="B76" s="92" t="s">
        <v>136</v>
      </c>
      <c r="C76" s="45">
        <v>3</v>
      </c>
      <c r="D76" s="111" t="s">
        <v>15</v>
      </c>
      <c r="E76" s="78">
        <v>30</v>
      </c>
      <c r="F76" s="78">
        <v>15</v>
      </c>
      <c r="G76" s="78">
        <v>5</v>
      </c>
      <c r="H76" s="112">
        <v>0</v>
      </c>
      <c r="I76" s="78">
        <v>10</v>
      </c>
      <c r="J76" s="78">
        <f t="shared" si="22"/>
        <v>1</v>
      </c>
      <c r="K76" s="78">
        <f t="shared" si="23"/>
        <v>1</v>
      </c>
      <c r="L76" s="50"/>
      <c r="M76" s="51"/>
      <c r="N76" s="51"/>
      <c r="P76" s="51"/>
      <c r="Q76" s="51"/>
    </row>
    <row r="77" spans="1:17" s="52" customFormat="1" ht="13.5">
      <c r="A77" s="31" t="s">
        <v>84</v>
      </c>
      <c r="B77" s="92" t="s">
        <v>137</v>
      </c>
      <c r="C77" s="45">
        <v>2</v>
      </c>
      <c r="D77" s="111" t="s">
        <v>15</v>
      </c>
      <c r="E77" s="78">
        <v>30</v>
      </c>
      <c r="F77" s="78">
        <v>15</v>
      </c>
      <c r="G77" s="78">
        <v>5</v>
      </c>
      <c r="H77" s="112">
        <v>10</v>
      </c>
      <c r="I77" s="78">
        <v>0</v>
      </c>
      <c r="J77" s="78">
        <f t="shared" si="22"/>
        <v>1</v>
      </c>
      <c r="K77" s="78">
        <f t="shared" si="23"/>
        <v>1</v>
      </c>
      <c r="L77" s="50"/>
      <c r="M77" s="51"/>
      <c r="N77" s="51"/>
      <c r="P77" s="51"/>
      <c r="Q77" s="51"/>
    </row>
    <row r="78" spans="1:17" s="52" customFormat="1" ht="13.5">
      <c r="A78" s="31" t="s">
        <v>85</v>
      </c>
      <c r="B78" s="92" t="s">
        <v>172</v>
      </c>
      <c r="C78" s="45">
        <v>3</v>
      </c>
      <c r="D78" s="111" t="s">
        <v>15</v>
      </c>
      <c r="E78" s="78">
        <v>30</v>
      </c>
      <c r="F78" s="78">
        <v>15</v>
      </c>
      <c r="G78" s="78">
        <v>5</v>
      </c>
      <c r="H78" s="78">
        <v>10</v>
      </c>
      <c r="I78" s="78">
        <v>0</v>
      </c>
      <c r="J78" s="78">
        <f t="shared" si="22"/>
        <v>1</v>
      </c>
      <c r="K78" s="78">
        <f t="shared" si="23"/>
        <v>1</v>
      </c>
      <c r="L78" s="50"/>
      <c r="M78" s="51"/>
      <c r="N78" s="51"/>
      <c r="P78" s="51"/>
      <c r="Q78" s="51"/>
    </row>
    <row r="79" spans="1:17" s="52" customFormat="1" ht="13.5">
      <c r="A79" s="31" t="s">
        <v>86</v>
      </c>
      <c r="B79" s="92" t="s">
        <v>173</v>
      </c>
      <c r="C79" s="99">
        <v>3</v>
      </c>
      <c r="D79" s="99" t="s">
        <v>15</v>
      </c>
      <c r="E79" s="99">
        <v>30</v>
      </c>
      <c r="F79" s="99">
        <v>15</v>
      </c>
      <c r="G79" s="99">
        <v>5</v>
      </c>
      <c r="H79" s="99">
        <v>10</v>
      </c>
      <c r="I79" s="99">
        <v>0</v>
      </c>
      <c r="J79" s="78">
        <f>ROUNDUP(F79/15,0)</f>
        <v>1</v>
      </c>
      <c r="K79" s="78">
        <f>ROUNDUP((G79+H79+I79)/15,0)</f>
        <v>1</v>
      </c>
      <c r="L79" s="50"/>
      <c r="M79" s="51"/>
      <c r="N79" s="51"/>
      <c r="P79" s="51"/>
      <c r="Q79" s="51"/>
    </row>
    <row r="80" spans="1:17" s="52" customFormat="1" ht="13.5">
      <c r="A80" s="72" t="s">
        <v>87</v>
      </c>
      <c r="B80" s="92" t="s">
        <v>96</v>
      </c>
      <c r="C80" s="45">
        <v>2</v>
      </c>
      <c r="D80" s="111" t="s">
        <v>15</v>
      </c>
      <c r="E80" s="78">
        <v>30</v>
      </c>
      <c r="F80" s="78">
        <v>0</v>
      </c>
      <c r="G80" s="78">
        <v>0</v>
      </c>
      <c r="H80" s="112">
        <v>30</v>
      </c>
      <c r="I80" s="78">
        <v>0</v>
      </c>
      <c r="J80" s="78">
        <f>ROUNDUP(F80/15,0)</f>
        <v>0</v>
      </c>
      <c r="K80" s="78">
        <f>ROUNDUP((G80+H80+I80)/15,0)</f>
        <v>2</v>
      </c>
      <c r="L80" s="50"/>
      <c r="M80" s="51"/>
      <c r="N80" s="51"/>
      <c r="P80" s="51"/>
      <c r="Q80" s="51"/>
    </row>
    <row r="81" spans="1:17" s="52" customFormat="1" ht="13.5">
      <c r="A81" s="72" t="s">
        <v>88</v>
      </c>
      <c r="B81" s="92" t="s">
        <v>138</v>
      </c>
      <c r="C81" s="45">
        <v>5</v>
      </c>
      <c r="D81" s="111" t="s">
        <v>14</v>
      </c>
      <c r="E81" s="78">
        <v>0</v>
      </c>
      <c r="F81" s="78">
        <v>0</v>
      </c>
      <c r="G81" s="78">
        <v>0</v>
      </c>
      <c r="H81" s="112">
        <v>0</v>
      </c>
      <c r="I81" s="78">
        <v>0</v>
      </c>
      <c r="J81" s="78">
        <f>ROUNDUP(F81/15,0)</f>
        <v>0</v>
      </c>
      <c r="K81" s="78">
        <f>ROUNDUP((G81+H81+I81)/15,0)</f>
        <v>0</v>
      </c>
      <c r="L81" s="50"/>
      <c r="M81" s="51"/>
      <c r="N81" s="51"/>
      <c r="P81" s="51"/>
      <c r="Q81" s="51"/>
    </row>
    <row r="82" spans="1:17" s="52" customFormat="1" ht="13.5">
      <c r="A82" s="82"/>
      <c r="L82" s="50"/>
      <c r="M82" s="51"/>
      <c r="N82" s="51"/>
      <c r="P82" s="51"/>
      <c r="Q82" s="51"/>
    </row>
    <row r="83" spans="1:17" s="52" customFormat="1" ht="13.5">
      <c r="A83" s="31"/>
      <c r="B83" s="93" t="s">
        <v>16</v>
      </c>
      <c r="C83" s="83">
        <f>SUM(C72:C81)</f>
        <v>33</v>
      </c>
      <c r="D83" s="94">
        <f>COUNTIF(D72:D81,"e")</f>
        <v>3</v>
      </c>
      <c r="E83" s="83">
        <f>SUM(E72:E81)</f>
        <v>315</v>
      </c>
      <c r="F83" s="83">
        <f>SUM(F72:F81)</f>
        <v>120</v>
      </c>
      <c r="G83" s="83">
        <f>SUM(G72:G81)</f>
        <v>55</v>
      </c>
      <c r="H83" s="83">
        <f>SUM(H72:H81)</f>
        <v>90</v>
      </c>
      <c r="I83" s="83">
        <f>SUM(I72:I81)</f>
        <v>50</v>
      </c>
      <c r="J83" s="83">
        <f>SUM(J72:J81)</f>
        <v>8</v>
      </c>
      <c r="K83" s="83">
        <f>SUM(K72:K81)</f>
        <v>13</v>
      </c>
      <c r="L83" s="50"/>
      <c r="M83" s="51"/>
      <c r="N83" s="51"/>
      <c r="P83" s="51"/>
      <c r="Q83" s="51"/>
    </row>
    <row r="84" spans="1:17" s="52" customFormat="1" ht="13.5">
      <c r="A84" s="31"/>
      <c r="B84" s="140" t="s">
        <v>31</v>
      </c>
      <c r="C84" s="140"/>
      <c r="D84" s="140"/>
      <c r="E84" s="140"/>
      <c r="F84" s="140"/>
      <c r="G84" s="140"/>
      <c r="H84" s="140"/>
      <c r="I84" s="140"/>
      <c r="J84" s="140"/>
      <c r="K84" s="140"/>
      <c r="L84" s="50"/>
      <c r="M84" s="51"/>
      <c r="N84" s="51"/>
      <c r="P84" s="51"/>
      <c r="Q84" s="51"/>
    </row>
    <row r="85" spans="1:17" s="52" customFormat="1" ht="13.5">
      <c r="A85" s="72" t="s">
        <v>89</v>
      </c>
      <c r="B85" s="92" t="s">
        <v>139</v>
      </c>
      <c r="C85" s="45">
        <v>2</v>
      </c>
      <c r="D85" s="111" t="s">
        <v>15</v>
      </c>
      <c r="E85" s="78">
        <v>30</v>
      </c>
      <c r="F85" s="78">
        <v>15</v>
      </c>
      <c r="G85" s="78">
        <v>5</v>
      </c>
      <c r="H85" s="112">
        <v>10</v>
      </c>
      <c r="I85" s="78">
        <v>0</v>
      </c>
      <c r="J85" s="78">
        <f aca="true" t="shared" si="24" ref="J85:J91">ROUNDUP(F85/15,0)</f>
        <v>1</v>
      </c>
      <c r="K85" s="78">
        <f aca="true" t="shared" si="25" ref="K85:K91">ROUNDUP((G85+H85+I85)/15,0)</f>
        <v>1</v>
      </c>
      <c r="L85" s="50"/>
      <c r="M85" s="51"/>
      <c r="N85" s="51"/>
      <c r="P85" s="51"/>
      <c r="Q85" s="51"/>
    </row>
    <row r="86" spans="1:17" s="52" customFormat="1" ht="13.5">
      <c r="A86" s="31" t="s">
        <v>90</v>
      </c>
      <c r="B86" s="92" t="s">
        <v>213</v>
      </c>
      <c r="C86" s="45">
        <v>4</v>
      </c>
      <c r="D86" s="111" t="s">
        <v>14</v>
      </c>
      <c r="E86" s="78">
        <v>45</v>
      </c>
      <c r="F86" s="78">
        <v>15</v>
      </c>
      <c r="G86" s="78">
        <v>10</v>
      </c>
      <c r="H86" s="112">
        <v>20</v>
      </c>
      <c r="I86" s="78">
        <v>0</v>
      </c>
      <c r="J86" s="78">
        <f t="shared" si="24"/>
        <v>1</v>
      </c>
      <c r="K86" s="78">
        <f t="shared" si="25"/>
        <v>2</v>
      </c>
      <c r="L86" s="50"/>
      <c r="M86" s="51"/>
      <c r="N86" s="51"/>
      <c r="P86" s="51"/>
      <c r="Q86" s="51"/>
    </row>
    <row r="87" spans="1:17" s="52" customFormat="1" ht="13.5">
      <c r="A87" s="31" t="s">
        <v>91</v>
      </c>
      <c r="B87" s="92" t="s">
        <v>140</v>
      </c>
      <c r="C87" s="45">
        <v>5</v>
      </c>
      <c r="D87" s="111" t="s">
        <v>15</v>
      </c>
      <c r="E87" s="78">
        <v>60</v>
      </c>
      <c r="F87" s="78">
        <v>30</v>
      </c>
      <c r="G87" s="78">
        <v>10</v>
      </c>
      <c r="H87" s="112">
        <v>0</v>
      </c>
      <c r="I87" s="78">
        <v>20</v>
      </c>
      <c r="J87" s="78">
        <f t="shared" si="24"/>
        <v>2</v>
      </c>
      <c r="K87" s="78">
        <f t="shared" si="25"/>
        <v>2</v>
      </c>
      <c r="L87" s="50"/>
      <c r="M87" s="51"/>
      <c r="N87" s="51"/>
      <c r="P87" s="51"/>
      <c r="Q87" s="51"/>
    </row>
    <row r="88" spans="1:17" s="52" customFormat="1" ht="13.5">
      <c r="A88" s="31" t="s">
        <v>92</v>
      </c>
      <c r="B88" s="92" t="s">
        <v>175</v>
      </c>
      <c r="C88" s="45">
        <v>4</v>
      </c>
      <c r="D88" s="111" t="s">
        <v>14</v>
      </c>
      <c r="E88" s="78">
        <v>45</v>
      </c>
      <c r="F88" s="78">
        <v>15</v>
      </c>
      <c r="G88" s="78">
        <v>10</v>
      </c>
      <c r="H88" s="112">
        <v>20</v>
      </c>
      <c r="I88" s="78">
        <v>0</v>
      </c>
      <c r="J88" s="78">
        <f t="shared" si="24"/>
        <v>1</v>
      </c>
      <c r="K88" s="78">
        <f t="shared" si="25"/>
        <v>2</v>
      </c>
      <c r="L88" s="50"/>
      <c r="M88" s="51"/>
      <c r="N88" s="51"/>
      <c r="P88" s="51"/>
      <c r="Q88" s="51"/>
    </row>
    <row r="89" spans="1:17" s="52" customFormat="1" ht="13.5">
      <c r="A89" s="31" t="s">
        <v>93</v>
      </c>
      <c r="B89" s="92" t="s">
        <v>201</v>
      </c>
      <c r="C89" s="45">
        <v>5</v>
      </c>
      <c r="D89" s="111" t="s">
        <v>15</v>
      </c>
      <c r="E89" s="78">
        <v>60</v>
      </c>
      <c r="F89" s="78">
        <v>30</v>
      </c>
      <c r="G89" s="78">
        <v>10</v>
      </c>
      <c r="H89" s="112">
        <v>0</v>
      </c>
      <c r="I89" s="78">
        <v>20</v>
      </c>
      <c r="J89" s="78">
        <f t="shared" si="24"/>
        <v>2</v>
      </c>
      <c r="K89" s="78">
        <f t="shared" si="25"/>
        <v>2</v>
      </c>
      <c r="L89" s="50"/>
      <c r="M89" s="51"/>
      <c r="N89" s="51"/>
      <c r="P89" s="51"/>
      <c r="Q89" s="51"/>
    </row>
    <row r="90" spans="1:17" s="52" customFormat="1" ht="13.5">
      <c r="A90" s="31" t="s">
        <v>97</v>
      </c>
      <c r="B90" s="92" t="s">
        <v>95</v>
      </c>
      <c r="C90" s="45">
        <v>2</v>
      </c>
      <c r="D90" s="111" t="s">
        <v>15</v>
      </c>
      <c r="E90" s="78">
        <f>SUM(F90:I90)</f>
        <v>30</v>
      </c>
      <c r="F90" s="78">
        <v>0</v>
      </c>
      <c r="G90" s="78">
        <v>0</v>
      </c>
      <c r="H90" s="78">
        <v>30</v>
      </c>
      <c r="I90" s="78">
        <v>0</v>
      </c>
      <c r="J90" s="78">
        <f t="shared" si="24"/>
        <v>0</v>
      </c>
      <c r="K90" s="78">
        <f t="shared" si="25"/>
        <v>2</v>
      </c>
      <c r="L90" s="50"/>
      <c r="M90" s="51"/>
      <c r="N90" s="51"/>
      <c r="P90" s="51"/>
      <c r="Q90" s="51"/>
    </row>
    <row r="91" spans="1:17" s="52" customFormat="1" ht="13.5">
      <c r="A91" s="72" t="s">
        <v>212</v>
      </c>
      <c r="B91" s="92" t="s">
        <v>108</v>
      </c>
      <c r="C91" s="45">
        <v>8</v>
      </c>
      <c r="D91" s="111" t="s">
        <v>14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f t="shared" si="24"/>
        <v>0</v>
      </c>
      <c r="K91" s="78">
        <f t="shared" si="25"/>
        <v>0</v>
      </c>
      <c r="L91" s="50"/>
      <c r="M91" s="51"/>
      <c r="N91" s="51"/>
      <c r="P91" s="51"/>
      <c r="Q91" s="51"/>
    </row>
    <row r="92" spans="1:17" s="52" customFormat="1" ht="13.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50"/>
      <c r="M92" s="51"/>
      <c r="N92" s="51"/>
      <c r="P92" s="51"/>
      <c r="Q92" s="51"/>
    </row>
    <row r="93" spans="1:11" ht="13.5">
      <c r="A93" s="31"/>
      <c r="B93" s="93" t="s">
        <v>16</v>
      </c>
      <c r="C93" s="83">
        <f>SUM(C85:C91)</f>
        <v>30</v>
      </c>
      <c r="D93" s="94">
        <f>COUNTIF(D85:D91,"e")</f>
        <v>3</v>
      </c>
      <c r="E93" s="83">
        <f aca="true" t="shared" si="26" ref="E93:K93">SUM(E85:E91)</f>
        <v>270</v>
      </c>
      <c r="F93" s="83">
        <f t="shared" si="26"/>
        <v>105</v>
      </c>
      <c r="G93" s="83">
        <f t="shared" si="26"/>
        <v>45</v>
      </c>
      <c r="H93" s="83">
        <f t="shared" si="26"/>
        <v>80</v>
      </c>
      <c r="I93" s="83">
        <f t="shared" si="26"/>
        <v>40</v>
      </c>
      <c r="J93" s="83">
        <f t="shared" si="26"/>
        <v>7</v>
      </c>
      <c r="K93" s="83">
        <f t="shared" si="26"/>
        <v>11</v>
      </c>
    </row>
    <row r="94" spans="1:11" ht="13.5">
      <c r="A94" s="32"/>
      <c r="B94" s="100" t="s">
        <v>36</v>
      </c>
      <c r="C94" s="83">
        <f>C70+C83+C93</f>
        <v>96</v>
      </c>
      <c r="D94" s="83">
        <f>SUM(D93,D83,D70)</f>
        <v>10</v>
      </c>
      <c r="E94" s="83">
        <f>E70+E83+E93</f>
        <v>945</v>
      </c>
      <c r="F94" s="83">
        <f>F70+F83+F93</f>
        <v>360</v>
      </c>
      <c r="G94" s="83">
        <f>G70+G83+G93</f>
        <v>175</v>
      </c>
      <c r="H94" s="83">
        <f>H70+H83+H93</f>
        <v>270</v>
      </c>
      <c r="I94" s="83">
        <f>SUM(I93,I83,I70)</f>
        <v>140</v>
      </c>
      <c r="J94" s="83"/>
      <c r="K94" s="78"/>
    </row>
    <row r="95" spans="1:11" ht="13.5">
      <c r="A95" s="32"/>
      <c r="B95" s="84" t="s">
        <v>20</v>
      </c>
      <c r="C95" s="83">
        <f>C15+C29+C42+C53+C70+C83+C93</f>
        <v>210</v>
      </c>
      <c r="D95" s="83">
        <f>SUM(D94,D54)</f>
        <v>22</v>
      </c>
      <c r="E95" s="83">
        <f>E15+E29+E42+E53+E70+E83+E93</f>
        <v>2385</v>
      </c>
      <c r="F95" s="83">
        <f>F15+F29+F42+F53+F70+F83+F93</f>
        <v>960</v>
      </c>
      <c r="G95" s="83">
        <f>G15+G29+G42+G53+G70+G83+G93</f>
        <v>465</v>
      </c>
      <c r="H95" s="83">
        <f>H15+H29+H42+H53+H70+H83+H93</f>
        <v>780</v>
      </c>
      <c r="I95" s="83">
        <f>I15+I29+I42+I53+I70+I83+I93</f>
        <v>180</v>
      </c>
      <c r="J95" s="83"/>
      <c r="K95" s="83"/>
    </row>
    <row r="96" spans="1:11" ht="13.5">
      <c r="A96" s="32"/>
      <c r="B96" s="85" t="s">
        <v>21</v>
      </c>
      <c r="C96" s="95"/>
      <c r="D96" s="83"/>
      <c r="E96" s="97"/>
      <c r="F96" s="86">
        <f>(F95/E95)*100</f>
        <v>40.25157232704403</v>
      </c>
      <c r="G96" s="86">
        <f>(G95/E95)*100</f>
        <v>19.49685534591195</v>
      </c>
      <c r="H96" s="86">
        <f>(H95/E95)*100</f>
        <v>32.70440251572327</v>
      </c>
      <c r="I96" s="86">
        <f>(I95/E95)*100</f>
        <v>7.547169811320755</v>
      </c>
      <c r="J96" s="90"/>
      <c r="K96" s="90"/>
    </row>
    <row r="97" spans="1:11" ht="12.75">
      <c r="A97" s="108"/>
      <c r="C97" s="101"/>
      <c r="K97" s="39"/>
    </row>
    <row r="98" spans="1:11" ht="12.75">
      <c r="A98" s="108"/>
      <c r="B98" s="98"/>
      <c r="C98" s="101"/>
      <c r="K98" s="39"/>
    </row>
    <row r="99" spans="1:11" ht="13.5">
      <c r="A99" s="108"/>
      <c r="B99" s="47"/>
      <c r="C99" s="101"/>
      <c r="K99" s="39"/>
    </row>
    <row r="100" spans="1:11" ht="12.75">
      <c r="A100" s="108"/>
      <c r="C100" s="101"/>
      <c r="K100" s="39"/>
    </row>
    <row r="101" spans="1:11" ht="12.75">
      <c r="A101" s="108"/>
      <c r="C101" s="101"/>
      <c r="K101" s="39"/>
    </row>
    <row r="102" spans="1:11" ht="12.75">
      <c r="A102" s="108"/>
      <c r="B102" s="54"/>
      <c r="C102" s="101"/>
      <c r="K102" s="39"/>
    </row>
    <row r="103" spans="1:11" ht="13.5">
      <c r="A103" s="108"/>
      <c r="B103" s="79"/>
      <c r="C103" s="102" t="s">
        <v>1</v>
      </c>
      <c r="D103" s="4" t="s">
        <v>196</v>
      </c>
      <c r="K103" s="39"/>
    </row>
    <row r="104" spans="1:11" ht="13.5">
      <c r="A104" s="108"/>
      <c r="B104" s="103" t="s">
        <v>191</v>
      </c>
      <c r="C104" s="103">
        <v>63</v>
      </c>
      <c r="D104" s="104">
        <f>(C104/C95)*100</f>
        <v>30</v>
      </c>
      <c r="K104" s="39"/>
    </row>
    <row r="105" spans="1:11" ht="13.5">
      <c r="A105" s="108"/>
      <c r="B105" s="105" t="s">
        <v>192</v>
      </c>
      <c r="C105" s="105">
        <v>5</v>
      </c>
      <c r="D105" s="2"/>
      <c r="K105" s="39"/>
    </row>
    <row r="106" spans="1:11" ht="13.5">
      <c r="A106" s="108"/>
      <c r="B106" s="105" t="s">
        <v>193</v>
      </c>
      <c r="C106" s="105">
        <v>38</v>
      </c>
      <c r="D106" s="2"/>
      <c r="K106" s="39"/>
    </row>
    <row r="107" spans="1:11" ht="13.5">
      <c r="A107" s="108"/>
      <c r="B107" s="105" t="s">
        <v>194</v>
      </c>
      <c r="C107" s="105">
        <v>8</v>
      </c>
      <c r="D107" s="2"/>
      <c r="K107" s="39"/>
    </row>
    <row r="108" spans="1:11" ht="13.5">
      <c r="A108" s="108"/>
      <c r="B108" s="105" t="s">
        <v>195</v>
      </c>
      <c r="C108" s="105">
        <v>12</v>
      </c>
      <c r="D108" s="2"/>
      <c r="K108" s="39"/>
    </row>
    <row r="109" spans="1:11" ht="13.5">
      <c r="A109" s="108"/>
      <c r="B109" s="106"/>
      <c r="C109" s="107"/>
      <c r="K109" s="39"/>
    </row>
    <row r="110" spans="1:11" ht="12.75">
      <c r="A110" s="108"/>
      <c r="C110" s="101"/>
      <c r="K110" s="39"/>
    </row>
    <row r="111" spans="1:11" ht="13.5">
      <c r="A111" s="108"/>
      <c r="B111" s="80" t="s">
        <v>197</v>
      </c>
      <c r="C111" s="81"/>
      <c r="D111" s="4"/>
      <c r="E111" s="4"/>
      <c r="K111" s="39"/>
    </row>
    <row r="112" spans="1:11" ht="13.5">
      <c r="A112" s="108"/>
      <c r="B112" s="80" t="s">
        <v>198</v>
      </c>
      <c r="C112" s="81">
        <v>195</v>
      </c>
      <c r="D112" s="119">
        <v>92.9</v>
      </c>
      <c r="E112" s="4"/>
      <c r="K112" s="39"/>
    </row>
    <row r="113" spans="1:11" ht="13.5">
      <c r="A113" s="108"/>
      <c r="B113" s="80" t="s">
        <v>199</v>
      </c>
      <c r="C113" s="81">
        <v>15</v>
      </c>
      <c r="D113" s="119">
        <v>7.1</v>
      </c>
      <c r="E113" s="4"/>
      <c r="K113" s="39"/>
    </row>
    <row r="114" spans="1:11" ht="12.75">
      <c r="A114" s="108"/>
      <c r="C114" s="101"/>
      <c r="K114" s="39"/>
    </row>
    <row r="115" spans="1:11" ht="12.75">
      <c r="A115" s="108"/>
      <c r="C115" s="101"/>
      <c r="K115" s="39"/>
    </row>
    <row r="116" spans="3:11" ht="12.75">
      <c r="C116" s="101"/>
      <c r="K116" s="39"/>
    </row>
    <row r="117" spans="3:11" ht="12.75">
      <c r="C117" s="101"/>
      <c r="K117" s="39"/>
    </row>
    <row r="118" spans="3:11" ht="12.75">
      <c r="C118" s="101"/>
      <c r="K118" s="39"/>
    </row>
    <row r="119" spans="3:11" ht="12.75">
      <c r="C119" s="101"/>
      <c r="K119" s="39"/>
    </row>
    <row r="120" spans="3:11" ht="12.75">
      <c r="C120" s="101"/>
      <c r="K120" s="39"/>
    </row>
    <row r="121" spans="3:11" ht="12.75">
      <c r="C121" s="101"/>
      <c r="K121" s="39"/>
    </row>
    <row r="122" spans="3:11" ht="12.75">
      <c r="C122" s="101"/>
      <c r="K122" s="39"/>
    </row>
    <row r="123" spans="3:11" ht="12.75">
      <c r="C123" s="101"/>
      <c r="K123" s="39"/>
    </row>
    <row r="124" spans="3:11" ht="12.75">
      <c r="C124" s="101"/>
      <c r="K124" s="39"/>
    </row>
    <row r="125" spans="3:11" ht="12.75">
      <c r="C125" s="101"/>
      <c r="K125" s="39"/>
    </row>
    <row r="126" spans="3:11" ht="12.75">
      <c r="C126" s="101"/>
      <c r="K126" s="39"/>
    </row>
    <row r="127" spans="3:11" ht="12.75">
      <c r="C127" s="101"/>
      <c r="K127" s="39"/>
    </row>
    <row r="128" spans="3:11" ht="12.75">
      <c r="C128" s="101"/>
      <c r="K128" s="39"/>
    </row>
    <row r="129" spans="3:11" ht="12.75">
      <c r="C129" s="101"/>
      <c r="K129" s="39"/>
    </row>
    <row r="130" spans="3:11" ht="12.75">
      <c r="C130" s="101"/>
      <c r="K130" s="39"/>
    </row>
    <row r="131" spans="3:11" ht="12.75">
      <c r="C131" s="101"/>
      <c r="K131" s="39"/>
    </row>
    <row r="132" spans="3:11" ht="12.75">
      <c r="C132" s="101"/>
      <c r="K132" s="39"/>
    </row>
    <row r="133" spans="3:11" ht="12.75">
      <c r="C133" s="101"/>
      <c r="K133" s="39"/>
    </row>
    <row r="134" spans="3:11" ht="12.75">
      <c r="C134" s="101"/>
      <c r="K134" s="39"/>
    </row>
    <row r="135" spans="3:11" ht="12.75">
      <c r="C135" s="101"/>
      <c r="K135" s="39"/>
    </row>
    <row r="136" spans="3:11" ht="12.75">
      <c r="C136" s="101"/>
      <c r="K136" s="39"/>
    </row>
    <row r="137" spans="3:11" ht="12.75">
      <c r="C137" s="101"/>
      <c r="K137" s="39"/>
    </row>
    <row r="138" spans="3:11" ht="12.75">
      <c r="C138" s="101"/>
      <c r="K138" s="39"/>
    </row>
    <row r="139" spans="3:11" ht="12.75">
      <c r="C139" s="101"/>
      <c r="K139" s="39"/>
    </row>
    <row r="140" spans="3:11" ht="12.75">
      <c r="C140" s="101"/>
      <c r="K140" s="39"/>
    </row>
    <row r="141" spans="3:11" ht="12.75">
      <c r="C141" s="101"/>
      <c r="K141" s="39"/>
    </row>
    <row r="142" ht="12.75">
      <c r="K142" s="39"/>
    </row>
    <row r="143" ht="12.75">
      <c r="K143" s="39"/>
    </row>
    <row r="144" ht="12.75">
      <c r="K144" s="39"/>
    </row>
    <row r="145" ht="12.75">
      <c r="K145" s="39"/>
    </row>
    <row r="146" ht="12.75">
      <c r="K146" s="39"/>
    </row>
    <row r="147" ht="12.75">
      <c r="K147" s="39"/>
    </row>
    <row r="148" ht="12.75">
      <c r="K148" s="39"/>
    </row>
    <row r="149" ht="12.75">
      <c r="K149" s="39"/>
    </row>
    <row r="150" ht="12.75">
      <c r="K150" s="39"/>
    </row>
    <row r="151" ht="12.75">
      <c r="K151" s="39"/>
    </row>
    <row r="152" ht="12.75">
      <c r="K152" s="39"/>
    </row>
    <row r="153" ht="12.75">
      <c r="K153" s="39"/>
    </row>
    <row r="154" ht="12.75">
      <c r="K154" s="39"/>
    </row>
    <row r="155" ht="12.75">
      <c r="K155" s="39"/>
    </row>
    <row r="156" ht="12.75">
      <c r="K156" s="39"/>
    </row>
    <row r="157" ht="12.75">
      <c r="K157" s="39"/>
    </row>
    <row r="158" ht="12.75">
      <c r="K158" s="39"/>
    </row>
    <row r="159" ht="12.75">
      <c r="K159" s="39"/>
    </row>
    <row r="160" ht="12.75">
      <c r="K160" s="39"/>
    </row>
    <row r="161" ht="12.75">
      <c r="K161" s="39"/>
    </row>
    <row r="162" ht="12.75">
      <c r="K162" s="39"/>
    </row>
    <row r="163" ht="12.75">
      <c r="K163" s="39"/>
    </row>
    <row r="164" ht="12.75">
      <c r="K164" s="39"/>
    </row>
    <row r="165" ht="12.75">
      <c r="K165" s="39"/>
    </row>
    <row r="166" ht="12.75">
      <c r="K166" s="39"/>
    </row>
    <row r="167" ht="12.75">
      <c r="K167" s="39"/>
    </row>
    <row r="168" ht="12.75">
      <c r="K168" s="39"/>
    </row>
    <row r="169" ht="12.75">
      <c r="K169" s="39"/>
    </row>
    <row r="170" ht="12.75">
      <c r="K170" s="39"/>
    </row>
    <row r="171" ht="12.75">
      <c r="K171" s="39"/>
    </row>
    <row r="172" ht="12.75">
      <c r="K172" s="39"/>
    </row>
    <row r="173" ht="12.75">
      <c r="K173" s="39"/>
    </row>
    <row r="174" ht="12.75">
      <c r="K174" s="39"/>
    </row>
    <row r="175" ht="12.75">
      <c r="K175" s="39"/>
    </row>
    <row r="176" ht="12.75">
      <c r="K176" s="39"/>
    </row>
    <row r="177" ht="12.75">
      <c r="K177" s="39"/>
    </row>
    <row r="178" ht="12.75">
      <c r="K178" s="39"/>
    </row>
    <row r="179" ht="12.75">
      <c r="K179" s="39"/>
    </row>
    <row r="180" ht="12.75">
      <c r="K180" s="39"/>
    </row>
    <row r="181" ht="12.75">
      <c r="K181" s="39"/>
    </row>
    <row r="182" ht="12.75">
      <c r="K182" s="39"/>
    </row>
    <row r="183" ht="12.75">
      <c r="K183" s="39"/>
    </row>
    <row r="184" ht="12.75">
      <c r="K184" s="39"/>
    </row>
    <row r="185" ht="12.75">
      <c r="K185" s="39"/>
    </row>
    <row r="186" ht="12.75">
      <c r="K186" s="39"/>
    </row>
    <row r="187" ht="12.75">
      <c r="K187" s="39"/>
    </row>
    <row r="188" ht="12.75">
      <c r="K188" s="39"/>
    </row>
    <row r="189" ht="12.75">
      <c r="K189" s="39"/>
    </row>
    <row r="190" ht="12.75">
      <c r="K190" s="39"/>
    </row>
    <row r="191" ht="12.75">
      <c r="K191" s="39"/>
    </row>
    <row r="192" ht="12.75">
      <c r="K192" s="39"/>
    </row>
    <row r="193" ht="12.75">
      <c r="K193" s="39"/>
    </row>
    <row r="194" ht="12.75">
      <c r="K194" s="39"/>
    </row>
    <row r="195" ht="12.75">
      <c r="K195" s="39"/>
    </row>
    <row r="196" ht="12.75">
      <c r="K196" s="39"/>
    </row>
    <row r="197" ht="12.75">
      <c r="K197" s="39"/>
    </row>
    <row r="198" ht="12.75">
      <c r="K198" s="39"/>
    </row>
    <row r="199" ht="12.75">
      <c r="K199" s="39"/>
    </row>
    <row r="200" ht="12.75">
      <c r="K200" s="39"/>
    </row>
    <row r="201" ht="12.75">
      <c r="K201" s="39"/>
    </row>
    <row r="202" ht="12.75">
      <c r="K202" s="39"/>
    </row>
    <row r="203" ht="12.75">
      <c r="K203" s="39"/>
    </row>
    <row r="204" ht="12.75">
      <c r="K204" s="39"/>
    </row>
    <row r="205" ht="12.75">
      <c r="K205" s="39"/>
    </row>
    <row r="206" ht="12.75">
      <c r="K206" s="39"/>
    </row>
    <row r="207" ht="12.75">
      <c r="K207" s="39"/>
    </row>
    <row r="208" ht="12.75">
      <c r="K208" s="39"/>
    </row>
    <row r="209" ht="12.75">
      <c r="K209" s="39"/>
    </row>
    <row r="210" ht="12.75">
      <c r="K210" s="39"/>
    </row>
    <row r="211" ht="12.75">
      <c r="K211" s="39"/>
    </row>
    <row r="212" ht="12.75">
      <c r="K212" s="39"/>
    </row>
    <row r="213" ht="12.75">
      <c r="K213" s="39"/>
    </row>
    <row r="214" ht="12.75">
      <c r="K214" s="39"/>
    </row>
    <row r="215" ht="12.75">
      <c r="K215" s="39"/>
    </row>
    <row r="216" ht="12.75">
      <c r="K216" s="39"/>
    </row>
    <row r="217" ht="12.75">
      <c r="K217" s="39"/>
    </row>
    <row r="218" ht="12.75">
      <c r="K218" s="39"/>
    </row>
    <row r="219" ht="12.75">
      <c r="K219" s="39"/>
    </row>
    <row r="220" ht="12.75">
      <c r="K220" s="39"/>
    </row>
    <row r="221" ht="12.75">
      <c r="K221" s="39"/>
    </row>
    <row r="222" ht="12.75">
      <c r="K222" s="39"/>
    </row>
    <row r="223" ht="12.75">
      <c r="K223" s="39"/>
    </row>
    <row r="224" ht="12.75">
      <c r="K224" s="39"/>
    </row>
  </sheetData>
  <sheetProtection selectLockedCells="1" selectUnlockedCells="1"/>
  <mergeCells count="7">
    <mergeCell ref="A1:K1"/>
    <mergeCell ref="A2:K2"/>
    <mergeCell ref="B4:K4"/>
    <mergeCell ref="B84:K84"/>
    <mergeCell ref="B71:K71"/>
    <mergeCell ref="B59:K59"/>
    <mergeCell ref="J56:K5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zoomScale="130" zoomScaleNormal="130" zoomScalePageLayoutView="0" workbookViewId="0" topLeftCell="A1">
      <selection activeCell="L3" sqref="L3"/>
    </sheetView>
  </sheetViews>
  <sheetFormatPr defaultColWidth="12.57421875" defaultRowHeight="12.75"/>
  <cols>
    <col min="1" max="1" width="11.421875" style="22" customWidth="1"/>
    <col min="2" max="2" width="26.28125" style="22" customWidth="1"/>
    <col min="3" max="11" width="6.00390625" style="22" customWidth="1"/>
    <col min="12" max="12" width="12.57421875" style="22" customWidth="1"/>
    <col min="13" max="13" width="27.00390625" style="22" customWidth="1"/>
    <col min="14" max="16384" width="12.57421875" style="22" customWidth="1"/>
  </cols>
  <sheetData>
    <row r="1" spans="1:11" ht="17.25" customHeight="1">
      <c r="A1" s="152" t="s">
        <v>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48" customHeight="1">
      <c r="A2" s="139" t="s">
        <v>218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54" customHeight="1">
      <c r="A3" s="153" t="s">
        <v>98</v>
      </c>
      <c r="B3" s="153"/>
      <c r="C3" s="74" t="s">
        <v>1</v>
      </c>
      <c r="D3" s="75" t="s">
        <v>2</v>
      </c>
      <c r="E3" s="75" t="s">
        <v>3</v>
      </c>
      <c r="F3" s="76" t="s">
        <v>4</v>
      </c>
      <c r="G3" s="77" t="s">
        <v>5</v>
      </c>
      <c r="H3" s="77" t="s">
        <v>6</v>
      </c>
      <c r="I3" s="75" t="s">
        <v>190</v>
      </c>
      <c r="J3" s="75" t="s">
        <v>28</v>
      </c>
      <c r="K3" s="75" t="s">
        <v>29</v>
      </c>
    </row>
    <row r="4" spans="1:23" ht="18.75" customHeight="1">
      <c r="A4" s="144" t="s">
        <v>181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M4" s="150"/>
      <c r="N4" s="150"/>
      <c r="O4" s="56"/>
      <c r="P4" s="61"/>
      <c r="Q4" s="57"/>
      <c r="R4" s="57"/>
      <c r="S4" s="57"/>
      <c r="T4" s="65"/>
      <c r="U4" s="57"/>
      <c r="V4" s="57"/>
      <c r="W4" s="24"/>
    </row>
    <row r="5" spans="1:23" ht="11.25" customHeight="1">
      <c r="A5" s="145" t="s">
        <v>180</v>
      </c>
      <c r="B5" s="145"/>
      <c r="C5" s="99">
        <v>3</v>
      </c>
      <c r="D5" s="99" t="s">
        <v>15</v>
      </c>
      <c r="E5" s="99">
        <v>30</v>
      </c>
      <c r="F5" s="99">
        <v>15</v>
      </c>
      <c r="G5" s="99">
        <v>5</v>
      </c>
      <c r="H5" s="99">
        <v>10</v>
      </c>
      <c r="I5" s="99">
        <v>0</v>
      </c>
      <c r="J5" s="99">
        <f>ROUNDUP(F5/15,0)</f>
        <v>1</v>
      </c>
      <c r="K5" s="99">
        <f>ROUNDUP((G5+H5+I5)/15,0)</f>
        <v>1</v>
      </c>
      <c r="M5" s="150"/>
      <c r="N5" s="150"/>
      <c r="O5" s="56"/>
      <c r="P5" s="61"/>
      <c r="Q5" s="57"/>
      <c r="R5" s="57"/>
      <c r="S5" s="57"/>
      <c r="T5" s="65"/>
      <c r="U5" s="57"/>
      <c r="V5" s="57"/>
      <c r="W5" s="24"/>
    </row>
    <row r="6" spans="1:13" ht="12.75" customHeight="1">
      <c r="A6" s="145" t="s">
        <v>179</v>
      </c>
      <c r="B6" s="145"/>
      <c r="C6" s="99">
        <v>3</v>
      </c>
      <c r="D6" s="99" t="s">
        <v>15</v>
      </c>
      <c r="E6" s="99">
        <v>30</v>
      </c>
      <c r="F6" s="99">
        <v>15</v>
      </c>
      <c r="G6" s="99">
        <v>5</v>
      </c>
      <c r="H6" s="99">
        <v>10</v>
      </c>
      <c r="I6" s="99">
        <v>0</v>
      </c>
      <c r="J6" s="99">
        <f>ROUNDUP(F6/15,0)</f>
        <v>1</v>
      </c>
      <c r="K6" s="99">
        <f>ROUNDUP((G6+H6+I6)/15,0)</f>
        <v>1</v>
      </c>
      <c r="M6" s="67"/>
    </row>
    <row r="7" spans="1:19" ht="18.75" customHeight="1">
      <c r="A7" s="146" t="s">
        <v>153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M7" s="67"/>
      <c r="N7" s="66"/>
      <c r="O7" s="66"/>
      <c r="P7" s="66"/>
      <c r="Q7" s="66"/>
      <c r="R7" s="66"/>
      <c r="S7" s="66"/>
    </row>
    <row r="8" spans="1:19" ht="12" customHeight="1">
      <c r="A8" s="142" t="s">
        <v>145</v>
      </c>
      <c r="B8" s="142"/>
      <c r="C8" s="111">
        <v>2</v>
      </c>
      <c r="D8" s="111" t="s">
        <v>15</v>
      </c>
      <c r="E8" s="78">
        <v>30</v>
      </c>
      <c r="F8" s="78">
        <v>30</v>
      </c>
      <c r="G8" s="78">
        <v>0</v>
      </c>
      <c r="H8" s="112">
        <v>0</v>
      </c>
      <c r="I8" s="78">
        <v>0</v>
      </c>
      <c r="J8" s="78">
        <f>ROUNDUP(F8/15,0)</f>
        <v>2</v>
      </c>
      <c r="K8" s="78">
        <f>ROUNDUP((G8+H8+I8)/15,0)</f>
        <v>0</v>
      </c>
      <c r="M8" s="67"/>
      <c r="N8" s="66"/>
      <c r="O8" s="66"/>
      <c r="P8" s="66"/>
      <c r="Q8" s="66"/>
      <c r="R8" s="66"/>
      <c r="S8" s="66"/>
    </row>
    <row r="9" spans="1:19" ht="12.75" customHeight="1">
      <c r="A9" s="142" t="s">
        <v>176</v>
      </c>
      <c r="B9" s="142"/>
      <c r="C9" s="111">
        <v>2</v>
      </c>
      <c r="D9" s="111" t="s">
        <v>15</v>
      </c>
      <c r="E9" s="78">
        <v>30</v>
      </c>
      <c r="F9" s="78">
        <v>30</v>
      </c>
      <c r="G9" s="78">
        <v>0</v>
      </c>
      <c r="H9" s="112">
        <v>0</v>
      </c>
      <c r="I9" s="78">
        <v>0</v>
      </c>
      <c r="J9" s="78">
        <f>ROUNDUP(F9/15,0)</f>
        <v>2</v>
      </c>
      <c r="K9" s="78">
        <f>ROUNDUP((G9+H9+I9)/15,0)</f>
        <v>0</v>
      </c>
      <c r="M9" s="67"/>
      <c r="N9" s="66"/>
      <c r="O9" s="66"/>
      <c r="P9" s="66"/>
      <c r="Q9" s="66"/>
      <c r="R9" s="66"/>
      <c r="S9" s="66"/>
    </row>
    <row r="10" spans="1:19" ht="18.75" customHeight="1">
      <c r="A10" s="146" t="s">
        <v>102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M10" s="67"/>
      <c r="N10" s="66"/>
      <c r="O10" s="66"/>
      <c r="P10" s="66"/>
      <c r="Q10" s="66"/>
      <c r="R10" s="66"/>
      <c r="S10" s="66"/>
    </row>
    <row r="11" spans="1:19" ht="12" customHeight="1">
      <c r="A11" s="142" t="s">
        <v>143</v>
      </c>
      <c r="B11" s="142"/>
      <c r="C11" s="111">
        <v>1</v>
      </c>
      <c r="D11" s="111" t="s">
        <v>15</v>
      </c>
      <c r="E11" s="78">
        <v>15</v>
      </c>
      <c r="F11" s="78">
        <v>15</v>
      </c>
      <c r="G11" s="78">
        <v>0</v>
      </c>
      <c r="H11" s="112">
        <v>0</v>
      </c>
      <c r="I11" s="78">
        <v>0</v>
      </c>
      <c r="J11" s="78">
        <f>ROUNDUP(F11/15,0)</f>
        <v>1</v>
      </c>
      <c r="K11" s="78">
        <f>ROUNDUP((G11+H11+I11)/15,0)</f>
        <v>0</v>
      </c>
      <c r="M11" s="67"/>
      <c r="N11" s="66"/>
      <c r="O11" s="66"/>
      <c r="P11" s="66"/>
      <c r="Q11" s="66"/>
      <c r="R11" s="66"/>
      <c r="S11" s="66"/>
    </row>
    <row r="12" spans="1:19" ht="12.75" customHeight="1">
      <c r="A12" s="142" t="s">
        <v>144</v>
      </c>
      <c r="B12" s="142"/>
      <c r="C12" s="111">
        <v>1</v>
      </c>
      <c r="D12" s="111" t="s">
        <v>15</v>
      </c>
      <c r="E12" s="78">
        <v>15</v>
      </c>
      <c r="F12" s="78">
        <v>15</v>
      </c>
      <c r="G12" s="78">
        <v>0</v>
      </c>
      <c r="H12" s="112">
        <v>0</v>
      </c>
      <c r="I12" s="78">
        <v>0</v>
      </c>
      <c r="J12" s="78">
        <f>ROUNDUP(F12/15,0)</f>
        <v>1</v>
      </c>
      <c r="K12" s="78">
        <f>ROUNDUP((G12+H12+I12)/15,0)</f>
        <v>0</v>
      </c>
      <c r="M12" s="67"/>
      <c r="N12" s="66"/>
      <c r="O12" s="66"/>
      <c r="P12" s="66"/>
      <c r="Q12" s="66"/>
      <c r="R12" s="66"/>
      <c r="S12" s="66"/>
    </row>
    <row r="13" spans="1:19" ht="18.75" customHeight="1">
      <c r="A13" s="144" t="s">
        <v>163</v>
      </c>
      <c r="B13" s="144"/>
      <c r="C13" s="113"/>
      <c r="D13" s="113"/>
      <c r="E13" s="113"/>
      <c r="F13" s="113"/>
      <c r="G13" s="113"/>
      <c r="H13" s="113"/>
      <c r="I13" s="113"/>
      <c r="J13" s="78"/>
      <c r="K13" s="78"/>
      <c r="M13" s="67"/>
      <c r="N13" s="66"/>
      <c r="O13" s="66"/>
      <c r="P13" s="66"/>
      <c r="Q13" s="66"/>
      <c r="R13" s="66"/>
      <c r="S13" s="66"/>
    </row>
    <row r="14" spans="1:11" ht="12.75" customHeight="1">
      <c r="A14" s="145" t="s">
        <v>132</v>
      </c>
      <c r="B14" s="145"/>
      <c r="C14" s="99">
        <v>2</v>
      </c>
      <c r="D14" s="99" t="s">
        <v>15</v>
      </c>
      <c r="E14" s="99">
        <v>30</v>
      </c>
      <c r="F14" s="99">
        <v>30</v>
      </c>
      <c r="G14" s="99">
        <v>0</v>
      </c>
      <c r="H14" s="99">
        <v>0</v>
      </c>
      <c r="I14" s="99">
        <v>0</v>
      </c>
      <c r="J14" s="78">
        <f>ROUNDUP(F14/15,0)</f>
        <v>2</v>
      </c>
      <c r="K14" s="78">
        <f>ROUNDUP((G14+H14+I14)/15,0)</f>
        <v>0</v>
      </c>
    </row>
    <row r="15" spans="1:11" ht="14.25" customHeight="1">
      <c r="A15" s="145" t="s">
        <v>124</v>
      </c>
      <c r="B15" s="145"/>
      <c r="C15" s="99">
        <v>2</v>
      </c>
      <c r="D15" s="99" t="s">
        <v>15</v>
      </c>
      <c r="E15" s="99">
        <v>30</v>
      </c>
      <c r="F15" s="99">
        <v>30</v>
      </c>
      <c r="G15" s="99">
        <v>0</v>
      </c>
      <c r="H15" s="99">
        <v>0</v>
      </c>
      <c r="I15" s="99">
        <v>0</v>
      </c>
      <c r="J15" s="78">
        <f>ROUNDUP(F15/15,0)</f>
        <v>2</v>
      </c>
      <c r="K15" s="78">
        <f>ROUNDUP((G15+H15+I15)/15,0)</f>
        <v>0</v>
      </c>
    </row>
    <row r="16" spans="1:11" ht="18.75" customHeight="1">
      <c r="A16" s="146" t="s">
        <v>178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9" ht="12.75" customHeight="1">
      <c r="A17" s="142" t="s">
        <v>215</v>
      </c>
      <c r="B17" s="142"/>
      <c r="C17" s="111">
        <v>2</v>
      </c>
      <c r="D17" s="111" t="s">
        <v>15</v>
      </c>
      <c r="E17" s="78">
        <v>30</v>
      </c>
      <c r="F17" s="78">
        <v>30</v>
      </c>
      <c r="G17" s="78">
        <v>0</v>
      </c>
      <c r="H17" s="112">
        <v>0</v>
      </c>
      <c r="I17" s="78">
        <v>0</v>
      </c>
      <c r="J17" s="78">
        <f>ROUNDUP(F17/15,0)</f>
        <v>2</v>
      </c>
      <c r="K17" s="78">
        <f>ROUNDUP((G17+H17+I17)/15,0)</f>
        <v>0</v>
      </c>
      <c r="M17" s="67"/>
      <c r="N17" s="66"/>
      <c r="O17" s="66"/>
      <c r="P17" s="66"/>
      <c r="Q17" s="66"/>
      <c r="R17" s="66"/>
      <c r="S17" s="66"/>
    </row>
    <row r="18" spans="1:19" ht="13.5" customHeight="1">
      <c r="A18" s="142" t="s">
        <v>216</v>
      </c>
      <c r="B18" s="142"/>
      <c r="C18" s="111">
        <v>2</v>
      </c>
      <c r="D18" s="111" t="s">
        <v>15</v>
      </c>
      <c r="E18" s="78">
        <v>30</v>
      </c>
      <c r="F18" s="78">
        <v>30</v>
      </c>
      <c r="G18" s="78">
        <v>0</v>
      </c>
      <c r="H18" s="112">
        <v>0</v>
      </c>
      <c r="I18" s="78">
        <v>0</v>
      </c>
      <c r="J18" s="78">
        <f>ROUNDUP(F18/15,0)</f>
        <v>2</v>
      </c>
      <c r="K18" s="78">
        <f>ROUNDUP((G18+H18+I18)/15,0)</f>
        <v>0</v>
      </c>
      <c r="M18" s="67"/>
      <c r="N18" s="66"/>
      <c r="O18" s="66"/>
      <c r="P18" s="66"/>
      <c r="Q18" s="66"/>
      <c r="R18" s="66"/>
      <c r="S18" s="66"/>
    </row>
    <row r="19" spans="1:19" ht="18.75" customHeight="1">
      <c r="A19" s="146" t="s">
        <v>154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M19" s="67"/>
      <c r="N19" s="66"/>
      <c r="O19" s="66"/>
      <c r="P19" s="66"/>
      <c r="Q19" s="66"/>
      <c r="R19" s="66"/>
      <c r="S19" s="66"/>
    </row>
    <row r="20" spans="1:19" ht="12.75" customHeight="1">
      <c r="A20" s="142" t="s">
        <v>146</v>
      </c>
      <c r="B20" s="142"/>
      <c r="C20" s="111">
        <v>2</v>
      </c>
      <c r="D20" s="111" t="s">
        <v>15</v>
      </c>
      <c r="E20" s="78">
        <v>30</v>
      </c>
      <c r="F20" s="78">
        <v>30</v>
      </c>
      <c r="G20" s="78">
        <v>0</v>
      </c>
      <c r="H20" s="112">
        <v>0</v>
      </c>
      <c r="I20" s="78">
        <v>0</v>
      </c>
      <c r="J20" s="78">
        <f>ROUNDUP(F20/15,0)</f>
        <v>2</v>
      </c>
      <c r="K20" s="78">
        <f>ROUNDUP((G20+H20+I20)/15,0)</f>
        <v>0</v>
      </c>
      <c r="M20" s="67"/>
      <c r="N20" s="66"/>
      <c r="O20" s="66"/>
      <c r="P20" s="66"/>
      <c r="Q20" s="66"/>
      <c r="R20" s="66"/>
      <c r="S20" s="66"/>
    </row>
    <row r="21" spans="1:19" ht="12.75" customHeight="1">
      <c r="A21" s="142" t="s">
        <v>147</v>
      </c>
      <c r="B21" s="142"/>
      <c r="C21" s="111">
        <v>2</v>
      </c>
      <c r="D21" s="111" t="s">
        <v>15</v>
      </c>
      <c r="E21" s="78">
        <v>30</v>
      </c>
      <c r="F21" s="78">
        <v>30</v>
      </c>
      <c r="G21" s="78">
        <v>0</v>
      </c>
      <c r="H21" s="112">
        <v>0</v>
      </c>
      <c r="I21" s="78">
        <v>0</v>
      </c>
      <c r="J21" s="78">
        <f>ROUNDUP(F21/15,0)</f>
        <v>2</v>
      </c>
      <c r="K21" s="78">
        <f>ROUNDUP((G21+H21+I21)/15,0)</f>
        <v>0</v>
      </c>
      <c r="M21" s="67"/>
      <c r="N21" s="66"/>
      <c r="O21" s="66"/>
      <c r="P21" s="66"/>
      <c r="Q21" s="66"/>
      <c r="R21" s="66"/>
      <c r="S21" s="66"/>
    </row>
    <row r="22" spans="1:19" ht="18.75" customHeight="1">
      <c r="A22" s="146" t="s">
        <v>211</v>
      </c>
      <c r="B22" s="146"/>
      <c r="C22" s="109"/>
      <c r="D22" s="109"/>
      <c r="E22" s="109"/>
      <c r="F22" s="109"/>
      <c r="G22" s="109"/>
      <c r="H22" s="109"/>
      <c r="I22" s="109"/>
      <c r="J22" s="109"/>
      <c r="K22" s="109"/>
      <c r="M22" s="67"/>
      <c r="N22" s="66"/>
      <c r="O22" s="66"/>
      <c r="P22" s="66"/>
      <c r="Q22" s="66"/>
      <c r="R22" s="66"/>
      <c r="S22" s="66"/>
    </row>
    <row r="23" spans="1:19" ht="13.5" customHeight="1">
      <c r="A23" s="145" t="s">
        <v>182</v>
      </c>
      <c r="B23" s="145"/>
      <c r="C23" s="99">
        <v>3</v>
      </c>
      <c r="D23" s="99" t="s">
        <v>15</v>
      </c>
      <c r="E23" s="99">
        <v>30</v>
      </c>
      <c r="F23" s="99">
        <v>15</v>
      </c>
      <c r="G23" s="99">
        <v>5</v>
      </c>
      <c r="H23" s="99">
        <v>0</v>
      </c>
      <c r="I23" s="99">
        <v>10</v>
      </c>
      <c r="J23" s="99">
        <f>ROUNDUP(F23/15,0)</f>
        <v>1</v>
      </c>
      <c r="K23" s="99">
        <f>ROUNDUP((G23+H23+I23)/15,0)</f>
        <v>1</v>
      </c>
      <c r="M23" s="67"/>
      <c r="N23" s="66"/>
      <c r="O23" s="66"/>
      <c r="P23" s="66"/>
      <c r="Q23" s="66"/>
      <c r="R23" s="66"/>
      <c r="S23" s="66"/>
    </row>
    <row r="24" spans="1:19" ht="12.75" customHeight="1">
      <c r="A24" s="145" t="s">
        <v>183</v>
      </c>
      <c r="B24" s="145"/>
      <c r="C24" s="99">
        <v>3</v>
      </c>
      <c r="D24" s="99" t="s">
        <v>15</v>
      </c>
      <c r="E24" s="99">
        <v>30</v>
      </c>
      <c r="F24" s="99">
        <v>15</v>
      </c>
      <c r="G24" s="99">
        <v>5</v>
      </c>
      <c r="H24" s="99">
        <v>0</v>
      </c>
      <c r="I24" s="99">
        <v>10</v>
      </c>
      <c r="J24" s="99">
        <f>ROUNDUP(F24/15,0)</f>
        <v>1</v>
      </c>
      <c r="K24" s="99">
        <f>ROUNDUP((G24+H24+I24)/15,0)</f>
        <v>1</v>
      </c>
      <c r="M24" s="67"/>
      <c r="N24" s="66"/>
      <c r="O24" s="66"/>
      <c r="P24" s="66"/>
      <c r="Q24" s="66"/>
      <c r="R24" s="66"/>
      <c r="S24" s="66"/>
    </row>
    <row r="25" spans="1:11" ht="18.75" customHeight="1">
      <c r="A25" s="146" t="s">
        <v>184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9" ht="12.75" customHeight="1">
      <c r="A26" s="142" t="s">
        <v>150</v>
      </c>
      <c r="B26" s="142"/>
      <c r="C26" s="111">
        <v>3</v>
      </c>
      <c r="D26" s="111" t="s">
        <v>15</v>
      </c>
      <c r="E26" s="78">
        <f>SUM(F26:I26)</f>
        <v>30</v>
      </c>
      <c r="F26" s="78">
        <v>15</v>
      </c>
      <c r="G26" s="78">
        <v>5</v>
      </c>
      <c r="H26" s="112">
        <v>10</v>
      </c>
      <c r="I26" s="78">
        <v>0</v>
      </c>
      <c r="J26" s="78">
        <f>ROUNDUP(F26/15,0)</f>
        <v>1</v>
      </c>
      <c r="K26" s="78">
        <f>ROUNDUP((G26+H26+I26)/15,0)</f>
        <v>1</v>
      </c>
      <c r="M26" s="67"/>
      <c r="N26" s="66"/>
      <c r="O26" s="66"/>
      <c r="P26" s="66"/>
      <c r="Q26" s="66"/>
      <c r="R26" s="66"/>
      <c r="S26" s="66"/>
    </row>
    <row r="27" spans="1:19" ht="13.5" customHeight="1">
      <c r="A27" s="142" t="s">
        <v>148</v>
      </c>
      <c r="B27" s="142"/>
      <c r="C27" s="111">
        <v>3</v>
      </c>
      <c r="D27" s="111" t="s">
        <v>15</v>
      </c>
      <c r="E27" s="78">
        <f>SUM(F27:I27)</f>
        <v>30</v>
      </c>
      <c r="F27" s="78">
        <v>15</v>
      </c>
      <c r="G27" s="78">
        <v>5</v>
      </c>
      <c r="H27" s="112">
        <v>10</v>
      </c>
      <c r="I27" s="78">
        <v>0</v>
      </c>
      <c r="J27" s="78">
        <f>ROUNDUP(F27/15,0)</f>
        <v>1</v>
      </c>
      <c r="K27" s="78">
        <f>ROUNDUP((G27+H27+I27)/15,0)</f>
        <v>1</v>
      </c>
      <c r="M27" s="67"/>
      <c r="N27" s="66"/>
      <c r="O27" s="66"/>
      <c r="P27" s="66"/>
      <c r="Q27" s="66"/>
      <c r="R27" s="66"/>
      <c r="S27" s="66"/>
    </row>
    <row r="28" spans="1:11" ht="18.75" customHeight="1">
      <c r="A28" s="144" t="s">
        <v>185</v>
      </c>
      <c r="B28" s="144"/>
      <c r="C28" s="114"/>
      <c r="D28" s="114"/>
      <c r="E28" s="114"/>
      <c r="F28" s="114"/>
      <c r="G28" s="114"/>
      <c r="H28" s="114"/>
      <c r="I28" s="114"/>
      <c r="J28" s="78"/>
      <c r="K28" s="78"/>
    </row>
    <row r="29" spans="1:11" ht="12" customHeight="1">
      <c r="A29" s="145" t="s">
        <v>177</v>
      </c>
      <c r="B29" s="145"/>
      <c r="C29" s="99">
        <v>4</v>
      </c>
      <c r="D29" s="99" t="s">
        <v>15</v>
      </c>
      <c r="E29" s="99">
        <v>45</v>
      </c>
      <c r="F29" s="99">
        <v>15</v>
      </c>
      <c r="G29" s="99">
        <v>10</v>
      </c>
      <c r="H29" s="99">
        <v>20</v>
      </c>
      <c r="I29" s="99">
        <v>0</v>
      </c>
      <c r="J29" s="78">
        <f>ROUNDUP(F29/15,0)</f>
        <v>1</v>
      </c>
      <c r="K29" s="78">
        <f>ROUNDUP((G29+H29+I29)/15,0)</f>
        <v>2</v>
      </c>
    </row>
    <row r="30" spans="1:11" ht="12.75" customHeight="1">
      <c r="A30" s="145" t="s">
        <v>151</v>
      </c>
      <c r="B30" s="145"/>
      <c r="C30" s="99">
        <v>4</v>
      </c>
      <c r="D30" s="99" t="s">
        <v>15</v>
      </c>
      <c r="E30" s="99">
        <v>45</v>
      </c>
      <c r="F30" s="99">
        <v>15</v>
      </c>
      <c r="G30" s="99">
        <v>10</v>
      </c>
      <c r="H30" s="99">
        <v>20</v>
      </c>
      <c r="I30" s="99">
        <v>0</v>
      </c>
      <c r="J30" s="78">
        <f>ROUNDUP(F30/15,0)</f>
        <v>1</v>
      </c>
      <c r="K30" s="78">
        <f>ROUNDUP((G30+H30+I30)/15,0)</f>
        <v>2</v>
      </c>
    </row>
    <row r="31" spans="1:13" ht="18.75" customHeight="1">
      <c r="A31" s="146" t="s">
        <v>186</v>
      </c>
      <c r="B31" s="146"/>
      <c r="C31" s="110"/>
      <c r="D31" s="110"/>
      <c r="E31" s="110"/>
      <c r="F31" s="110"/>
      <c r="G31" s="110"/>
      <c r="H31" s="110"/>
      <c r="I31" s="110"/>
      <c r="J31" s="110"/>
      <c r="K31" s="110"/>
      <c r="M31" s="67"/>
    </row>
    <row r="32" spans="1:13" ht="12.75" customHeight="1">
      <c r="A32" s="142" t="s">
        <v>155</v>
      </c>
      <c r="B32" s="142"/>
      <c r="C32" s="111">
        <v>3</v>
      </c>
      <c r="D32" s="111" t="s">
        <v>15</v>
      </c>
      <c r="E32" s="78">
        <v>30</v>
      </c>
      <c r="F32" s="78">
        <v>15</v>
      </c>
      <c r="G32" s="78">
        <v>5</v>
      </c>
      <c r="H32" s="112">
        <v>10</v>
      </c>
      <c r="I32" s="78">
        <v>0</v>
      </c>
      <c r="J32" s="78">
        <f>ROUNDUP(F32/15,0)</f>
        <v>1</v>
      </c>
      <c r="K32" s="78">
        <f>ROUNDUP((G32+H32+I32)/15,0)</f>
        <v>1</v>
      </c>
      <c r="M32" s="67"/>
    </row>
    <row r="33" spans="1:19" ht="13.5" customHeight="1">
      <c r="A33" s="142" t="s">
        <v>156</v>
      </c>
      <c r="B33" s="142"/>
      <c r="C33" s="111">
        <v>3</v>
      </c>
      <c r="D33" s="111" t="s">
        <v>15</v>
      </c>
      <c r="E33" s="78">
        <v>30</v>
      </c>
      <c r="F33" s="78">
        <v>15</v>
      </c>
      <c r="G33" s="78">
        <v>5</v>
      </c>
      <c r="H33" s="112">
        <v>10</v>
      </c>
      <c r="I33" s="78">
        <v>0</v>
      </c>
      <c r="J33" s="78">
        <f>ROUNDUP(F33/15,0)</f>
        <v>1</v>
      </c>
      <c r="K33" s="78">
        <f>ROUNDUP((G33+H33+I33)/15,0)</f>
        <v>1</v>
      </c>
      <c r="M33" s="67"/>
      <c r="N33" s="67"/>
      <c r="O33" s="67"/>
      <c r="P33" s="67"/>
      <c r="Q33" s="67"/>
      <c r="R33" s="67"/>
      <c r="S33" s="67"/>
    </row>
    <row r="34" spans="1:19" ht="18.75" customHeight="1">
      <c r="A34" s="146" t="s">
        <v>187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M34" s="67"/>
      <c r="N34" s="66"/>
      <c r="O34" s="66"/>
      <c r="P34" s="66"/>
      <c r="Q34" s="66"/>
      <c r="R34" s="66"/>
      <c r="S34" s="66"/>
    </row>
    <row r="35" spans="1:19" ht="13.5" customHeight="1">
      <c r="A35" s="142" t="s">
        <v>208</v>
      </c>
      <c r="B35" s="142"/>
      <c r="C35" s="111">
        <v>4</v>
      </c>
      <c r="D35" s="111" t="s">
        <v>15</v>
      </c>
      <c r="E35" s="78">
        <v>30</v>
      </c>
      <c r="F35" s="78">
        <v>15</v>
      </c>
      <c r="G35" s="78">
        <v>5</v>
      </c>
      <c r="H35" s="112">
        <v>0</v>
      </c>
      <c r="I35" s="78">
        <v>10</v>
      </c>
      <c r="J35" s="78">
        <f>ROUNDUP(F35/15,0)</f>
        <v>1</v>
      </c>
      <c r="K35" s="78">
        <f>ROUNDUP((G35+H35+I35)/15,0)</f>
        <v>1</v>
      </c>
      <c r="M35" s="67"/>
      <c r="N35" s="66"/>
      <c r="O35" s="66"/>
      <c r="P35" s="66"/>
      <c r="Q35" s="66"/>
      <c r="R35" s="66"/>
      <c r="S35" s="66"/>
    </row>
    <row r="36" spans="1:19" ht="12.75" customHeight="1">
      <c r="A36" s="142" t="s">
        <v>209</v>
      </c>
      <c r="B36" s="142"/>
      <c r="C36" s="111">
        <v>4</v>
      </c>
      <c r="D36" s="111" t="s">
        <v>15</v>
      </c>
      <c r="E36" s="78">
        <v>30</v>
      </c>
      <c r="F36" s="78">
        <v>15</v>
      </c>
      <c r="G36" s="78">
        <v>5</v>
      </c>
      <c r="H36" s="112">
        <v>0</v>
      </c>
      <c r="I36" s="78">
        <v>10</v>
      </c>
      <c r="J36" s="78">
        <f>ROUNDUP(F36/15,0)</f>
        <v>1</v>
      </c>
      <c r="K36" s="78">
        <f>ROUNDUP((G36+H36+I36)/15,0)</f>
        <v>1</v>
      </c>
      <c r="M36" s="67"/>
      <c r="N36" s="66"/>
      <c r="O36" s="66"/>
      <c r="P36" s="66"/>
      <c r="Q36" s="66"/>
      <c r="R36" s="66"/>
      <c r="S36" s="66"/>
    </row>
    <row r="37" spans="1:11" ht="18.75" customHeight="1">
      <c r="A37" s="146" t="s">
        <v>188</v>
      </c>
      <c r="B37" s="146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13.5" customHeight="1">
      <c r="A38" s="145" t="s">
        <v>149</v>
      </c>
      <c r="B38" s="145"/>
      <c r="C38" s="111">
        <v>3</v>
      </c>
      <c r="D38" s="111" t="s">
        <v>15</v>
      </c>
      <c r="E38" s="78">
        <v>30</v>
      </c>
      <c r="F38" s="78">
        <v>15</v>
      </c>
      <c r="G38" s="78">
        <v>5</v>
      </c>
      <c r="H38" s="112">
        <v>10</v>
      </c>
      <c r="I38" s="78">
        <v>0</v>
      </c>
      <c r="J38" s="78">
        <f>ROUNDUP(F38/15,0)</f>
        <v>1</v>
      </c>
      <c r="K38" s="78">
        <f>ROUNDUP((G38+H38+I38)/15,0)</f>
        <v>1</v>
      </c>
    </row>
    <row r="39" spans="1:19" ht="12.75" customHeight="1">
      <c r="A39" s="145" t="s">
        <v>207</v>
      </c>
      <c r="B39" s="145"/>
      <c r="C39" s="111">
        <v>3</v>
      </c>
      <c r="D39" s="111" t="s">
        <v>15</v>
      </c>
      <c r="E39" s="78">
        <v>30</v>
      </c>
      <c r="F39" s="78">
        <v>15</v>
      </c>
      <c r="G39" s="78">
        <v>5</v>
      </c>
      <c r="H39" s="112">
        <v>10</v>
      </c>
      <c r="I39" s="78">
        <v>0</v>
      </c>
      <c r="J39" s="78">
        <f>ROUNDUP(F39/15,0)</f>
        <v>1</v>
      </c>
      <c r="K39" s="78">
        <f>ROUNDUP((G39+H39+I39)/15,0)</f>
        <v>1</v>
      </c>
      <c r="M39" s="67"/>
      <c r="N39" s="66"/>
      <c r="O39" s="66"/>
      <c r="P39" s="66"/>
      <c r="Q39" s="66"/>
      <c r="R39" s="66"/>
      <c r="S39" s="66"/>
    </row>
    <row r="40" spans="1:19" ht="18.75" customHeight="1">
      <c r="A40" s="144" t="s">
        <v>210</v>
      </c>
      <c r="B40" s="144"/>
      <c r="C40" s="113"/>
      <c r="D40" s="113"/>
      <c r="E40" s="113"/>
      <c r="F40" s="113"/>
      <c r="G40" s="113"/>
      <c r="H40" s="113"/>
      <c r="I40" s="113"/>
      <c r="J40" s="78"/>
      <c r="K40" s="78"/>
      <c r="M40" s="67"/>
      <c r="N40" s="66"/>
      <c r="O40" s="66"/>
      <c r="P40" s="66"/>
      <c r="Q40" s="66"/>
      <c r="R40" s="66"/>
      <c r="S40" s="66"/>
    </row>
    <row r="41" spans="1:19" ht="12.75" customHeight="1">
      <c r="A41" s="145" t="s">
        <v>214</v>
      </c>
      <c r="B41" s="145"/>
      <c r="C41" s="99">
        <v>3</v>
      </c>
      <c r="D41" s="99" t="s">
        <v>15</v>
      </c>
      <c r="E41" s="99">
        <v>30</v>
      </c>
      <c r="F41" s="99">
        <v>15</v>
      </c>
      <c r="G41" s="99">
        <v>5</v>
      </c>
      <c r="H41" s="99">
        <v>10</v>
      </c>
      <c r="I41" s="99">
        <v>0</v>
      </c>
      <c r="J41" s="78">
        <f>ROUNDUP(F41/15,0)</f>
        <v>1</v>
      </c>
      <c r="K41" s="78">
        <f>ROUNDUP((G41+H41+I41)/15,0)</f>
        <v>1</v>
      </c>
      <c r="M41" s="67"/>
      <c r="N41" s="66"/>
      <c r="O41" s="66"/>
      <c r="P41" s="66"/>
      <c r="Q41" s="66"/>
      <c r="R41" s="66"/>
      <c r="S41" s="66"/>
    </row>
    <row r="42" spans="1:19" ht="13.5" customHeight="1">
      <c r="A42" s="145" t="s">
        <v>160</v>
      </c>
      <c r="B42" s="145"/>
      <c r="C42" s="99">
        <v>3</v>
      </c>
      <c r="D42" s="99" t="s">
        <v>15</v>
      </c>
      <c r="E42" s="99">
        <v>30</v>
      </c>
      <c r="F42" s="99">
        <v>15</v>
      </c>
      <c r="G42" s="99">
        <v>5</v>
      </c>
      <c r="H42" s="99">
        <v>10</v>
      </c>
      <c r="I42" s="99">
        <v>0</v>
      </c>
      <c r="J42" s="78">
        <f>ROUNDUP(F42/15,0)</f>
        <v>1</v>
      </c>
      <c r="K42" s="78">
        <f>ROUNDUP((G42+H42+I42)/15,0)</f>
        <v>1</v>
      </c>
      <c r="M42" s="67"/>
      <c r="N42" s="66"/>
      <c r="O42" s="66"/>
      <c r="P42" s="66"/>
      <c r="Q42" s="66"/>
      <c r="R42" s="66"/>
      <c r="S42" s="66"/>
    </row>
    <row r="43" spans="1:13" ht="18.75" customHeight="1">
      <c r="A43" s="144" t="s">
        <v>174</v>
      </c>
      <c r="B43" s="144"/>
      <c r="C43" s="116"/>
      <c r="D43" s="99"/>
      <c r="E43" s="99"/>
      <c r="F43" s="99"/>
      <c r="G43" s="99"/>
      <c r="H43" s="99"/>
      <c r="I43" s="114"/>
      <c r="J43" s="78"/>
      <c r="K43" s="78"/>
      <c r="M43" s="69"/>
    </row>
    <row r="44" spans="1:13" ht="15" customHeight="1">
      <c r="A44" s="145" t="s">
        <v>158</v>
      </c>
      <c r="B44" s="145"/>
      <c r="C44" s="99">
        <v>4</v>
      </c>
      <c r="D44" s="99" t="s">
        <v>14</v>
      </c>
      <c r="E44" s="99">
        <v>45</v>
      </c>
      <c r="F44" s="99">
        <v>15</v>
      </c>
      <c r="G44" s="99">
        <v>10</v>
      </c>
      <c r="H44" s="99">
        <v>20</v>
      </c>
      <c r="I44" s="99">
        <v>0</v>
      </c>
      <c r="J44" s="78">
        <f>ROUNDUP(F44/15,0)</f>
        <v>1</v>
      </c>
      <c r="K44" s="78">
        <f>ROUNDUP((G44+H44+I44)/15,0)</f>
        <v>2</v>
      </c>
      <c r="M44" s="69"/>
    </row>
    <row r="45" spans="1:13" ht="14.25" customHeight="1">
      <c r="A45" s="145" t="s">
        <v>159</v>
      </c>
      <c r="B45" s="145"/>
      <c r="C45" s="99">
        <v>4</v>
      </c>
      <c r="D45" s="99" t="s">
        <v>14</v>
      </c>
      <c r="E45" s="99">
        <v>45</v>
      </c>
      <c r="F45" s="99">
        <v>15</v>
      </c>
      <c r="G45" s="99">
        <v>10</v>
      </c>
      <c r="H45" s="99">
        <v>20</v>
      </c>
      <c r="I45" s="99">
        <v>0</v>
      </c>
      <c r="J45" s="78">
        <f>ROUNDUP(F45/15,0)</f>
        <v>1</v>
      </c>
      <c r="K45" s="78">
        <f>ROUNDUP((G45+H45+I45)/15,0)</f>
        <v>2</v>
      </c>
      <c r="M45" s="68"/>
    </row>
    <row r="46" spans="1:13" ht="18.75" customHeight="1">
      <c r="A46" s="144" t="s">
        <v>189</v>
      </c>
      <c r="B46" s="144"/>
      <c r="C46" s="99"/>
      <c r="D46" s="99"/>
      <c r="E46" s="99"/>
      <c r="F46" s="99"/>
      <c r="G46" s="99"/>
      <c r="H46" s="99"/>
      <c r="I46" s="115"/>
      <c r="J46" s="78"/>
      <c r="K46" s="78"/>
      <c r="M46" s="68"/>
    </row>
    <row r="47" spans="1:11" ht="13.5" customHeight="1">
      <c r="A47" s="145" t="s">
        <v>152</v>
      </c>
      <c r="B47" s="145"/>
      <c r="C47" s="99">
        <v>5</v>
      </c>
      <c r="D47" s="99" t="s">
        <v>15</v>
      </c>
      <c r="E47" s="99">
        <v>60</v>
      </c>
      <c r="F47" s="99">
        <v>30</v>
      </c>
      <c r="G47" s="99">
        <v>10</v>
      </c>
      <c r="H47" s="99">
        <v>0</v>
      </c>
      <c r="I47" s="99">
        <v>20</v>
      </c>
      <c r="J47" s="78">
        <f>ROUNDUP(F47/15,0)</f>
        <v>2</v>
      </c>
      <c r="K47" s="78">
        <f>ROUNDUP((G47+H47+I47)/15,0)</f>
        <v>2</v>
      </c>
    </row>
    <row r="48" spans="1:13" ht="12.75" customHeight="1">
      <c r="A48" s="145" t="s">
        <v>157</v>
      </c>
      <c r="B48" s="145"/>
      <c r="C48" s="99">
        <v>5</v>
      </c>
      <c r="D48" s="99" t="s">
        <v>15</v>
      </c>
      <c r="E48" s="99">
        <v>60</v>
      </c>
      <c r="F48" s="99">
        <v>30</v>
      </c>
      <c r="G48" s="99">
        <v>10</v>
      </c>
      <c r="H48" s="99">
        <v>0</v>
      </c>
      <c r="I48" s="99">
        <v>20</v>
      </c>
      <c r="J48" s="78">
        <f>ROUNDUP(F48/15,0)</f>
        <v>2</v>
      </c>
      <c r="K48" s="78">
        <f>ROUNDUP((G48+H48+I48)/15,0)</f>
        <v>2</v>
      </c>
      <c r="M48" s="67"/>
    </row>
    <row r="49" spans="1:13" ht="18.75" customHeight="1">
      <c r="A49" s="147"/>
      <c r="B49" s="147"/>
      <c r="C49" s="117"/>
      <c r="D49" s="117"/>
      <c r="E49" s="117"/>
      <c r="F49" s="117"/>
      <c r="G49" s="117"/>
      <c r="H49" s="117"/>
      <c r="I49" s="117"/>
      <c r="J49" s="24"/>
      <c r="K49" s="24"/>
      <c r="M49" s="67"/>
    </row>
    <row r="50" spans="1:13" ht="18.75" customHeight="1">
      <c r="A50" s="148"/>
      <c r="B50" s="149"/>
      <c r="C50" s="118"/>
      <c r="D50" s="118"/>
      <c r="E50" s="118"/>
      <c r="F50" s="118"/>
      <c r="G50" s="118"/>
      <c r="H50" s="118"/>
      <c r="I50" s="117"/>
      <c r="J50" s="24"/>
      <c r="K50" s="24"/>
      <c r="M50" s="67"/>
    </row>
    <row r="51" spans="1:11" ht="18.75" customHeight="1">
      <c r="A51" s="143"/>
      <c r="B51" s="143"/>
      <c r="C51" s="118"/>
      <c r="D51" s="118"/>
      <c r="E51" s="118"/>
      <c r="F51" s="118"/>
      <c r="G51" s="118"/>
      <c r="H51" s="118"/>
      <c r="I51" s="118"/>
      <c r="J51" s="24"/>
      <c r="K51" s="24"/>
    </row>
    <row r="52" ht="18.75" customHeight="1"/>
    <row r="53" ht="18.75" customHeight="1">
      <c r="M53" s="71"/>
    </row>
    <row r="54" ht="18.75" customHeight="1">
      <c r="M54" s="73"/>
    </row>
    <row r="55" ht="18.75" customHeight="1">
      <c r="M55" s="68"/>
    </row>
    <row r="56" ht="18.75" customHeight="1">
      <c r="M56" s="68"/>
    </row>
    <row r="57" spans="2:13" ht="18.75" customHeight="1">
      <c r="B57" s="67"/>
      <c r="M57" s="68"/>
    </row>
    <row r="58" spans="2:13" ht="18.75" customHeight="1">
      <c r="B58" s="67"/>
      <c r="C58" s="67"/>
      <c r="M58" s="70"/>
    </row>
    <row r="59" spans="2:13" ht="18.75" customHeight="1">
      <c r="B59" s="67"/>
      <c r="C59" s="67"/>
      <c r="M59" s="70"/>
    </row>
    <row r="60" spans="2:13" ht="18.75" customHeight="1">
      <c r="B60" s="67"/>
      <c r="C60" s="67"/>
      <c r="M60" s="70"/>
    </row>
    <row r="61" spans="2:13" ht="18.75" customHeight="1">
      <c r="B61" s="67"/>
      <c r="C61" s="67"/>
      <c r="M61" s="67"/>
    </row>
    <row r="62" spans="2:13" ht="18.75" customHeight="1">
      <c r="B62" s="67"/>
      <c r="C62" s="67"/>
      <c r="M62" s="67"/>
    </row>
    <row r="63" ht="18.75" customHeight="1">
      <c r="M63" s="67"/>
    </row>
    <row r="64" ht="18.75" customHeight="1"/>
    <row r="65" ht="18.75" customHeight="1"/>
    <row r="66" spans="13:19" ht="18.75" customHeight="1">
      <c r="M66" s="67"/>
      <c r="N66" s="67"/>
      <c r="O66" s="67"/>
      <c r="P66" s="67"/>
      <c r="Q66" s="67"/>
      <c r="R66" s="67"/>
      <c r="S66" s="67"/>
    </row>
    <row r="67" spans="13:19" ht="18.75" customHeight="1">
      <c r="M67" s="67"/>
      <c r="N67" s="67"/>
      <c r="O67" s="67"/>
      <c r="P67" s="67"/>
      <c r="Q67" s="67"/>
      <c r="R67" s="67"/>
      <c r="S67" s="67"/>
    </row>
    <row r="68" spans="13:19" ht="18.75" customHeight="1">
      <c r="M68" s="67"/>
      <c r="N68" s="67"/>
      <c r="O68" s="67"/>
      <c r="P68" s="67"/>
      <c r="Q68" s="67"/>
      <c r="R68" s="67"/>
      <c r="S68" s="67"/>
    </row>
    <row r="69" spans="13:19" ht="18.75" customHeight="1">
      <c r="M69" s="67"/>
      <c r="N69" s="67"/>
      <c r="O69" s="67"/>
      <c r="P69" s="67"/>
      <c r="Q69" s="67"/>
      <c r="R69" s="67"/>
      <c r="S69" s="67"/>
    </row>
    <row r="70" spans="13:19" ht="18.75" customHeight="1">
      <c r="M70" s="67"/>
      <c r="N70" s="67"/>
      <c r="O70" s="67"/>
      <c r="P70" s="67"/>
      <c r="Q70" s="67"/>
      <c r="R70" s="67"/>
      <c r="S70" s="67"/>
    </row>
    <row r="71" spans="13:19" ht="18.75" customHeight="1">
      <c r="M71" s="67"/>
      <c r="N71" s="67"/>
      <c r="O71" s="67"/>
      <c r="P71" s="67"/>
      <c r="Q71" s="67"/>
      <c r="R71" s="67"/>
      <c r="S71" s="67"/>
    </row>
    <row r="72" spans="13:19" ht="18.75" customHeight="1">
      <c r="M72" s="67"/>
      <c r="N72" s="67"/>
      <c r="O72" s="67"/>
      <c r="P72" s="67"/>
      <c r="Q72" s="67"/>
      <c r="R72" s="67"/>
      <c r="S72" s="67"/>
    </row>
    <row r="73" ht="18.75" customHeight="1"/>
    <row r="74" spans="13:19" ht="18.75" customHeight="1">
      <c r="M74" s="67"/>
      <c r="N74" s="67"/>
      <c r="O74" s="67"/>
      <c r="P74" s="67"/>
      <c r="Q74" s="67"/>
      <c r="R74" s="67"/>
      <c r="S74" s="67"/>
    </row>
    <row r="75" ht="24.75" customHeight="1"/>
    <row r="76" ht="14.25">
      <c r="L76" s="28"/>
    </row>
    <row r="77" spans="12:19" ht="14.25">
      <c r="L77" s="25"/>
      <c r="M77" s="67"/>
      <c r="N77" s="67"/>
      <c r="O77" s="67"/>
      <c r="P77" s="67"/>
      <c r="Q77" s="67"/>
      <c r="R77" s="67"/>
      <c r="S77" s="67"/>
    </row>
    <row r="78" spans="12:19" ht="14.25">
      <c r="L78" s="25"/>
      <c r="M78" s="67"/>
      <c r="N78" s="67"/>
      <c r="O78" s="67"/>
      <c r="P78" s="67"/>
      <c r="Q78" s="67"/>
      <c r="R78" s="67"/>
      <c r="S78" s="67"/>
    </row>
    <row r="79" spans="12:19" ht="14.25">
      <c r="L79" s="26"/>
      <c r="M79" s="67"/>
      <c r="N79" s="67"/>
      <c r="O79" s="67"/>
      <c r="P79" s="67"/>
      <c r="Q79" s="67"/>
      <c r="R79" s="67"/>
      <c r="S79" s="67"/>
    </row>
    <row r="80" spans="12:19" ht="14.25">
      <c r="L80" s="25"/>
      <c r="M80" s="67"/>
      <c r="N80" s="67"/>
      <c r="O80" s="67"/>
      <c r="P80" s="67"/>
      <c r="Q80" s="67"/>
      <c r="R80" s="67"/>
      <c r="S80" s="67"/>
    </row>
    <row r="81" spans="12:19" ht="14.25">
      <c r="L81" s="29"/>
      <c r="M81" s="67"/>
      <c r="N81" s="67"/>
      <c r="O81" s="67"/>
      <c r="P81" s="67"/>
      <c r="Q81" s="67"/>
      <c r="R81" s="67"/>
      <c r="S81" s="67"/>
    </row>
    <row r="82" spans="12:19" ht="14.25">
      <c r="L82" s="29"/>
      <c r="M82" s="67"/>
      <c r="N82" s="67"/>
      <c r="O82" s="67"/>
      <c r="P82" s="67"/>
      <c r="Q82" s="67"/>
      <c r="R82" s="67"/>
      <c r="S82" s="67"/>
    </row>
    <row r="83" spans="12:19" ht="14.25">
      <c r="L83" s="29"/>
      <c r="M83" s="67"/>
      <c r="N83" s="67"/>
      <c r="O83" s="67"/>
      <c r="P83" s="67"/>
      <c r="Q83" s="67"/>
      <c r="R83" s="67"/>
      <c r="S83" s="67"/>
    </row>
    <row r="84" spans="12:19" ht="14.25">
      <c r="L84" s="25"/>
      <c r="M84" s="67"/>
      <c r="N84" s="67"/>
      <c r="O84" s="67"/>
      <c r="P84" s="67"/>
      <c r="Q84" s="67"/>
      <c r="R84" s="67"/>
      <c r="S84" s="67"/>
    </row>
    <row r="85" spans="12:19" ht="14.25">
      <c r="L85" s="25"/>
      <c r="M85" s="67"/>
      <c r="N85" s="67"/>
      <c r="O85" s="67"/>
      <c r="P85" s="67"/>
      <c r="Q85" s="67"/>
      <c r="R85" s="67"/>
      <c r="S85" s="67"/>
    </row>
    <row r="86" spans="12:19" ht="14.25">
      <c r="L86" s="25"/>
      <c r="M86" s="67"/>
      <c r="N86" s="67"/>
      <c r="O86" s="67"/>
      <c r="P86" s="67"/>
      <c r="Q86" s="67"/>
      <c r="R86" s="67"/>
      <c r="S86" s="67"/>
    </row>
    <row r="87" spans="12:19" ht="14.25">
      <c r="L87" s="25"/>
      <c r="M87" s="67"/>
      <c r="N87" s="67"/>
      <c r="O87" s="67"/>
      <c r="P87" s="67"/>
      <c r="Q87" s="67"/>
      <c r="R87" s="67"/>
      <c r="S87" s="67"/>
    </row>
    <row r="88" spans="12:19" ht="14.25">
      <c r="L88" s="27"/>
      <c r="M88" s="67"/>
      <c r="N88" s="67"/>
      <c r="O88" s="67"/>
      <c r="P88" s="67"/>
      <c r="Q88" s="67"/>
      <c r="R88" s="67"/>
      <c r="S88" s="67"/>
    </row>
    <row r="89" spans="13:19" ht="14.25">
      <c r="M89" s="67"/>
      <c r="N89" s="67"/>
      <c r="O89" s="67"/>
      <c r="P89" s="67"/>
      <c r="Q89" s="67"/>
      <c r="R89" s="67"/>
      <c r="S89" s="67"/>
    </row>
    <row r="90" spans="13:19" ht="14.25">
      <c r="M90" s="67"/>
      <c r="N90" s="67"/>
      <c r="O90" s="67"/>
      <c r="P90" s="67"/>
      <c r="Q90" s="67"/>
      <c r="R90" s="67"/>
      <c r="S90" s="67"/>
    </row>
    <row r="91" spans="13:19" ht="14.25">
      <c r="M91" s="67"/>
      <c r="N91" s="67"/>
      <c r="O91" s="67"/>
      <c r="P91" s="67"/>
      <c r="Q91" s="67"/>
      <c r="R91" s="67"/>
      <c r="S91" s="67"/>
    </row>
    <row r="92" spans="13:19" ht="14.25">
      <c r="M92" s="67"/>
      <c r="N92" s="67"/>
      <c r="O92" s="67"/>
      <c r="P92" s="67"/>
      <c r="Q92" s="67"/>
      <c r="R92" s="67"/>
      <c r="S92" s="67"/>
    </row>
    <row r="93" spans="13:19" ht="14.25">
      <c r="M93" s="67"/>
      <c r="N93" s="67"/>
      <c r="O93" s="67"/>
      <c r="P93" s="67"/>
      <c r="Q93" s="67"/>
      <c r="R93" s="67"/>
      <c r="S93" s="67"/>
    </row>
    <row r="94" spans="13:19" ht="14.25">
      <c r="M94" s="67"/>
      <c r="N94" s="67"/>
      <c r="O94" s="67"/>
      <c r="P94" s="67"/>
      <c r="Q94" s="67"/>
      <c r="R94" s="67"/>
      <c r="S94" s="67"/>
    </row>
  </sheetData>
  <sheetProtection/>
  <mergeCells count="53">
    <mergeCell ref="A25:K25"/>
    <mergeCell ref="A17:B17"/>
    <mergeCell ref="A19:K19"/>
    <mergeCell ref="A12:B12"/>
    <mergeCell ref="A20:B20"/>
    <mergeCell ref="A16:K16"/>
    <mergeCell ref="A22:B22"/>
    <mergeCell ref="A5:B5"/>
    <mergeCell ref="A6:B6"/>
    <mergeCell ref="A4:K4"/>
    <mergeCell ref="A1:K1"/>
    <mergeCell ref="A2:K2"/>
    <mergeCell ref="A3:B3"/>
    <mergeCell ref="A32:B32"/>
    <mergeCell ref="A26:B26"/>
    <mergeCell ref="A27:B27"/>
    <mergeCell ref="M4:N4"/>
    <mergeCell ref="M5:N5"/>
    <mergeCell ref="A11:B11"/>
    <mergeCell ref="A10:K10"/>
    <mergeCell ref="A7:K7"/>
    <mergeCell ref="A8:B8"/>
    <mergeCell ref="A9:B9"/>
    <mergeCell ref="A38:B38"/>
    <mergeCell ref="A39:B39"/>
    <mergeCell ref="A43:B43"/>
    <mergeCell ref="A44:B44"/>
    <mergeCell ref="A45:B45"/>
    <mergeCell ref="A23:B23"/>
    <mergeCell ref="A24:B24"/>
    <mergeCell ref="A35:B35"/>
    <mergeCell ref="A31:B31"/>
    <mergeCell ref="A42:B42"/>
    <mergeCell ref="A49:B49"/>
    <mergeCell ref="A50:B50"/>
    <mergeCell ref="A48:B48"/>
    <mergeCell ref="A46:B46"/>
    <mergeCell ref="A18:B18"/>
    <mergeCell ref="A37:B37"/>
    <mergeCell ref="A29:B29"/>
    <mergeCell ref="A30:B30"/>
    <mergeCell ref="A47:B47"/>
    <mergeCell ref="A28:B28"/>
    <mergeCell ref="A36:B36"/>
    <mergeCell ref="A33:B33"/>
    <mergeCell ref="A21:B21"/>
    <mergeCell ref="A51:B51"/>
    <mergeCell ref="A13:B13"/>
    <mergeCell ref="A14:B14"/>
    <mergeCell ref="A15:B15"/>
    <mergeCell ref="A40:B40"/>
    <mergeCell ref="A41:B41"/>
    <mergeCell ref="A34:K34"/>
  </mergeCells>
  <printOptions/>
  <pageMargins left="0.27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MICHAL</cp:lastModifiedBy>
  <cp:lastPrinted>2019-09-27T14:12:28Z</cp:lastPrinted>
  <dcterms:created xsi:type="dcterms:W3CDTF">2013-01-21T11:52:24Z</dcterms:created>
  <dcterms:modified xsi:type="dcterms:W3CDTF">2019-09-29T19:09:14Z</dcterms:modified>
  <cp:category/>
  <cp:version/>
  <cp:contentType/>
  <cp:contentStatus/>
</cp:coreProperties>
</file>