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emestr I-VII st" sheetId="1" r:id="rId1"/>
    <sheet name="Przedmioty humanis. st" sheetId="2" r:id="rId2"/>
  </sheets>
  <definedNames/>
  <calcPr fullCalcOnLoad="1"/>
</workbook>
</file>

<file path=xl/sharedStrings.xml><?xml version="1.0" encoding="utf-8"?>
<sst xmlns="http://schemas.openxmlformats.org/spreadsheetml/2006/main" count="214" uniqueCount="123">
  <si>
    <t>WYDZIAŁ INŻYNIERII PRODUKCJI</t>
  </si>
  <si>
    <t>Kierunek Ekoenergetyka   Studia stacjonarne pierwszego stopnia.
 Zatwierdzony uchwałą Rady Wydziału dn., 21.04.2017 r. Obowiązuje studentów ropoczynajacych studia od I roku studiów w roku akademickim 2017/2018</t>
  </si>
  <si>
    <t>L.p.</t>
  </si>
  <si>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</si>
  <si>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</si>
  <si>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</si>
  <si>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</si>
  <si>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</si>
  <si>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</si>
  <si>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</si>
  <si>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</si>
  <si>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</si>
  <si>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</si>
  <si>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</si>
  <si>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</si>
  <si>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</si>
  <si>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</si>
  <si>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</si>
  <si>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 xml:space="preserve">SEMESTR I </t>
  </si>
  <si>
    <t>Język obcy 1</t>
  </si>
  <si>
    <t>z</t>
  </si>
  <si>
    <t>Wychowanie fizyczne 1</t>
  </si>
  <si>
    <t>Matematyka 1</t>
  </si>
  <si>
    <t>Chemia</t>
  </si>
  <si>
    <t>e</t>
  </si>
  <si>
    <t>Fizyka</t>
  </si>
  <si>
    <t>A: Ochrona środowiska</t>
  </si>
  <si>
    <t>B: Zarządzanie środowiskowe</t>
  </si>
  <si>
    <t>Technologia informacyjna</t>
  </si>
  <si>
    <t>Zarządzanie przedsiębiorstwem</t>
  </si>
  <si>
    <t>Przedmiot humanistyczny 1</t>
  </si>
  <si>
    <t>A: Inżynieria ekologiczna</t>
  </si>
  <si>
    <t>B: Inżynieria gospodarki komunalnej</t>
  </si>
  <si>
    <t>Metodologia studiów</t>
  </si>
  <si>
    <t xml:space="preserve">Σ   </t>
  </si>
  <si>
    <t>SEMESTR II</t>
  </si>
  <si>
    <t>Język obcy 2</t>
  </si>
  <si>
    <t>Wychowanie fizyczne 2</t>
  </si>
  <si>
    <t>Matematyka 2</t>
  </si>
  <si>
    <t xml:space="preserve">Przedmiot humanistyczny 2 </t>
  </si>
  <si>
    <t>Biochemia</t>
  </si>
  <si>
    <t>Nauka o materiałach</t>
  </si>
  <si>
    <t>A: Analiza strategiczna</t>
  </si>
  <si>
    <t>B:Problemy decyzyjne w organizacji</t>
  </si>
  <si>
    <t>Finanse i rachunkowość</t>
  </si>
  <si>
    <t>Informatyka i komputerowe wspomaganie prac inżynierskich</t>
  </si>
  <si>
    <t>SEMESTR III</t>
  </si>
  <si>
    <t>Język obcy 3</t>
  </si>
  <si>
    <t>Przedmiot humanistyczny 3</t>
  </si>
  <si>
    <t>A: Podstawy geodezji i kartografii</t>
  </si>
  <si>
    <t>B: Systemy informacji przestrzennej</t>
  </si>
  <si>
    <t>Termodynamika techniczna</t>
  </si>
  <si>
    <t xml:space="preserve">Podstawy konstrukcji maszyn </t>
  </si>
  <si>
    <t>Meteorologia</t>
  </si>
  <si>
    <t>Ekonomika w ekoenergetyce</t>
  </si>
  <si>
    <t>Bezpieczeństwo energetyczne i polityka energetyczna</t>
  </si>
  <si>
    <t>Podstawy gleboznawstwa</t>
  </si>
  <si>
    <t>A: Prawo w zakresie OZE</t>
  </si>
  <si>
    <t>B: Prawo gospodarcze i energetyczne</t>
  </si>
  <si>
    <t>A: Uprawa roślin energetycznych</t>
  </si>
  <si>
    <t>B: Technologia produkcji roślin energetycznych</t>
  </si>
  <si>
    <t>SEMESTR IV</t>
  </si>
  <si>
    <t>Język obcy 4</t>
  </si>
  <si>
    <t>A: Roślinne surowce energetyczne</t>
  </si>
  <si>
    <t>B: Ocena przydatności biomasy na cele energetyczne</t>
  </si>
  <si>
    <t>A: Odnawialne źródła eneregii w produkcji zwierzecej</t>
  </si>
  <si>
    <t xml:space="preserve">B: Odpady z produkcji zwierzęcej na cele energetyczne </t>
  </si>
  <si>
    <t xml:space="preserve">Automatyzacja i robotyzacja procesów </t>
  </si>
  <si>
    <t>A: Odnawialne źródła eneregii w produkcji ogrodniczej</t>
  </si>
  <si>
    <t>B: Odpady produkcji ogrodniczej na cele energetyczne</t>
  </si>
  <si>
    <t xml:space="preserve">Ergonomia i bezpieczeństwo pracy oraz ochrona własności intelektualnej </t>
  </si>
  <si>
    <t>Zarządzanie jakością</t>
  </si>
  <si>
    <t>Podstawy elektrotechniki</t>
  </si>
  <si>
    <t>SEMESTR V</t>
  </si>
  <si>
    <t>Technologia biopaliw ciekłych</t>
  </si>
  <si>
    <t>Technologia biopaliw gazowych</t>
  </si>
  <si>
    <t>Technologia biopaliw stałych</t>
  </si>
  <si>
    <t>Efektywność energetyczna</t>
  </si>
  <si>
    <t>Energetyka wodna</t>
  </si>
  <si>
    <t>Geotermia</t>
  </si>
  <si>
    <t>Energetyka słoneczna</t>
  </si>
  <si>
    <t>Energetyka wiatrowa</t>
  </si>
  <si>
    <t>SEMESTR VI</t>
  </si>
  <si>
    <t>A: Silniki cieplne</t>
  </si>
  <si>
    <t>B: Siłownie kogeneracyjne</t>
  </si>
  <si>
    <t>Ocena jakości biopaliw</t>
  </si>
  <si>
    <t>A: Procesy chłodnicze</t>
  </si>
  <si>
    <t>B: Klimatyzacja i wentylacja</t>
  </si>
  <si>
    <t>A: OZE w rolnictwie</t>
  </si>
  <si>
    <t>B: Agroenergetyka</t>
  </si>
  <si>
    <t>Technologie współspalania paliw</t>
  </si>
  <si>
    <t>Transport surowców energetycznych</t>
  </si>
  <si>
    <t>Układy magazynowania energii</t>
  </si>
  <si>
    <t>A: Ekobilans i recykling materiałowy</t>
  </si>
  <si>
    <t>B: Pojazdy ekologiczne</t>
  </si>
  <si>
    <t>Seminarium dyplomowe 1</t>
  </si>
  <si>
    <t>Praktyka zawodowa - 4 tygodnie</t>
  </si>
  <si>
    <t>SEMESTR VII</t>
  </si>
  <si>
    <t>Obsługa transportowa inwestycji i podmiotów ekoenergetycznych</t>
  </si>
  <si>
    <t>Eksploatacja urządzeń ekoenergetycznych</t>
  </si>
  <si>
    <t>Energetyczne wykorzystanie bioodpadów</t>
  </si>
  <si>
    <t>A: Współpraca rozproszonych źródeł energii z siecią elektroenergetyczną</t>
  </si>
  <si>
    <t>B: Energetyka rozproszona </t>
  </si>
  <si>
    <t>A: Mechanika płynów i urządzenia przepływowe</t>
  </si>
  <si>
    <t>B: Napędy hydrauliczne</t>
  </si>
  <si>
    <t>Seminarium dyplomowe 2</t>
  </si>
  <si>
    <t>Praca dyplomowa i egzamin dyplomowy</t>
  </si>
  <si>
    <t>Ogółem godzin w semestrach 1-7</t>
  </si>
  <si>
    <t>Udział procentowy w całości godzin</t>
  </si>
  <si>
    <t xml:space="preserve">SEMESTR I - Blok przedmiotów humanistycznych do przedmiotu: Przedmiot humanistyczny 1 </t>
  </si>
  <si>
    <t>Etyka</t>
  </si>
  <si>
    <t>Ekonomia</t>
  </si>
  <si>
    <t xml:space="preserve">SEMESTR III - Blok przedmiotów humanistycznych do przedmiotu: Przedmiot humanistyczny 2 </t>
  </si>
  <si>
    <t>Komunikacja społeczna</t>
  </si>
  <si>
    <t>Sztuka negocjacji</t>
  </si>
  <si>
    <t xml:space="preserve">SEMESTR III - Blok przedmiotów humanistycznych do przedmiotu: Przedmiot humanistyczny 3 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</si>
  <si>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</si>
  <si>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</si>
  <si>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</si>
  <si>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</si>
  <si>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</si>
  <si>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</si>
  <si>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Projektowanie inżynierskie i grafika inżynierska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</si>
</sst>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5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4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color indexed="10"/>
      <name val="Arial Narrow"/>
      <family val="2"/>
    </font>
    <font>
      <sz val="10"/>
      <color indexed="12"/>
      <name val="Arial Narrow"/>
      <family val="2"/>
    </font>
    <font>
      <sz val="9"/>
      <color indexed="57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57"/>
      <name val="Arial Narrow"/>
      <family val="2"/>
    </font>
    <font>
      <b/>
      <sz val="10"/>
      <name val="Arial CE"/>
      <family val="2"/>
    </font>
    <font>
      <sz val="9"/>
      <color indexed="12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53" fillId="3" borderId="0" applyNumberFormat="0" applyBorder="0" applyAlignment="0" applyProtection="0"/>
    <xf numFmtId="0" fontId="1" fillId="4" borderId="0" applyNumberFormat="0" applyBorder="0" applyAlignment="0" applyProtection="0"/>
    <xf numFmtId="0" fontId="53" fillId="5" borderId="0" applyNumberFormat="0" applyBorder="0" applyAlignment="0" applyProtection="0"/>
    <xf numFmtId="0" fontId="1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2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1" fillId="4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53" fillId="15" borderId="0" applyNumberFormat="0" applyBorder="0" applyAlignment="0" applyProtection="0"/>
    <xf numFmtId="0" fontId="1" fillId="16" borderId="0" applyNumberFormat="0" applyBorder="0" applyAlignment="0" applyProtection="0"/>
    <xf numFmtId="0" fontId="53" fillId="17" borderId="0" applyNumberFormat="0" applyBorder="0" applyAlignment="0" applyProtection="0"/>
    <xf numFmtId="0" fontId="1" fillId="12" borderId="0" applyNumberFormat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4" borderId="0" applyNumberFormat="0" applyBorder="0" applyAlignment="0" applyProtection="0"/>
    <xf numFmtId="0" fontId="53" fillId="21" borderId="0" applyNumberFormat="0" applyBorder="0" applyAlignment="0" applyProtection="0"/>
    <xf numFmtId="0" fontId="2" fillId="22" borderId="0" applyNumberFormat="0" applyBorder="0" applyAlignment="0" applyProtection="0"/>
    <xf numFmtId="0" fontId="54" fillId="23" borderId="0" applyNumberFormat="0" applyBorder="0" applyAlignment="0" applyProtection="0"/>
    <xf numFmtId="0" fontId="2" fillId="14" borderId="0" applyNumberFormat="0" applyBorder="0" applyAlignment="0" applyProtection="0"/>
    <xf numFmtId="0" fontId="54" fillId="24" borderId="0" applyNumberFormat="0" applyBorder="0" applyAlignment="0" applyProtection="0"/>
    <xf numFmtId="0" fontId="2" fillId="16" borderId="0" applyNumberFormat="0" applyBorder="0" applyAlignment="0" applyProtection="0"/>
    <xf numFmtId="0" fontId="54" fillId="25" borderId="0" applyNumberFormat="0" applyBorder="0" applyAlignment="0" applyProtection="0"/>
    <xf numFmtId="0" fontId="2" fillId="12" borderId="0" applyNumberFormat="0" applyBorder="0" applyAlignment="0" applyProtection="0"/>
    <xf numFmtId="0" fontId="54" fillId="26" borderId="0" applyNumberFormat="0" applyBorder="0" applyAlignment="0" applyProtection="0"/>
    <xf numFmtId="0" fontId="2" fillId="22" borderId="0" applyNumberFormat="0" applyBorder="0" applyAlignment="0" applyProtection="0"/>
    <xf numFmtId="0" fontId="54" fillId="27" borderId="0" applyNumberFormat="0" applyBorder="0" applyAlignment="0" applyProtection="0"/>
    <xf numFmtId="0" fontId="2" fillId="4" borderId="0" applyNumberFormat="0" applyBorder="0" applyAlignment="0" applyProtection="0"/>
    <xf numFmtId="0" fontId="54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4" fillId="2" borderId="2" applyNumberFormat="0" applyAlignment="0" applyProtection="0"/>
    <xf numFmtId="0" fontId="5" fillId="33" borderId="0" applyNumberFormat="0" applyBorder="0" applyAlignment="0" applyProtection="0"/>
    <xf numFmtId="0" fontId="55" fillId="3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3" applyNumberFormat="0" applyFill="0" applyAlignment="0" applyProtection="0"/>
    <xf numFmtId="0" fontId="8" fillId="35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56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2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>
      <alignment/>
      <protection/>
    </xf>
    <xf numFmtId="0" fontId="19" fillId="37" borderId="0" applyNumberFormat="0" applyBorder="0" applyAlignment="0" applyProtection="0"/>
    <xf numFmtId="0" fontId="57" fillId="38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72">
      <alignment/>
      <protection/>
    </xf>
    <xf numFmtId="0" fontId="21" fillId="0" borderId="0" xfId="72" applyFont="1" applyAlignment="1">
      <alignment horizontal="center"/>
      <protection/>
    </xf>
    <xf numFmtId="0" fontId="0" fillId="0" borderId="0" xfId="72" applyFont="1" applyAlignment="1">
      <alignment horizontal="center"/>
      <protection/>
    </xf>
    <xf numFmtId="0" fontId="0" fillId="0" borderId="0" xfId="72" applyAlignment="1">
      <alignment horizontal="center"/>
      <protection/>
    </xf>
    <xf numFmtId="0" fontId="22" fillId="39" borderId="10" xfId="72" applyFont="1" applyFill="1" applyBorder="1" applyAlignment="1">
      <alignment horizontal="center" vertical="center"/>
      <protection/>
    </xf>
    <xf numFmtId="1" fontId="22" fillId="39" borderId="10" xfId="72" applyNumberFormat="1" applyFont="1" applyFill="1" applyBorder="1" applyAlignment="1">
      <alignment horizontal="center" vertical="center" wrapText="1"/>
      <protection/>
    </xf>
    <xf numFmtId="164" fontId="22" fillId="39" borderId="10" xfId="84" applyFont="1" applyFill="1" applyBorder="1" applyAlignment="1" applyProtection="1">
      <alignment horizontal="center" vertical="center" textRotation="90" wrapText="1"/>
      <protection/>
    </xf>
    <xf numFmtId="164" fontId="22" fillId="39" borderId="10" xfId="84" applyFont="1" applyFill="1" applyBorder="1" applyAlignment="1" applyProtection="1">
      <alignment horizontal="center" vertical="center" textRotation="90"/>
      <protection/>
    </xf>
    <xf numFmtId="49" fontId="22" fillId="39" borderId="10" xfId="84" applyNumberFormat="1" applyFont="1" applyFill="1" applyBorder="1" applyAlignment="1" applyProtection="1">
      <alignment horizontal="center" vertical="center" textRotation="90" wrapText="1"/>
      <protection/>
    </xf>
    <xf numFmtId="164" fontId="23" fillId="39" borderId="10" xfId="84" applyFont="1" applyFill="1" applyBorder="1" applyAlignment="1" applyProtection="1">
      <alignment horizontal="center" vertical="center" textRotation="90"/>
      <protection/>
    </xf>
    <xf numFmtId="0" fontId="24" fillId="39" borderId="11" xfId="72" applyFont="1" applyFill="1" applyBorder="1" applyAlignment="1">
      <alignment horizontal="center" vertical="center" wrapText="1"/>
      <protection/>
    </xf>
    <xf numFmtId="0" fontId="25" fillId="0" borderId="0" xfId="72" applyFont="1" applyAlignment="1">
      <alignment horizontal="center" textRotation="90"/>
      <protection/>
    </xf>
    <xf numFmtId="0" fontId="23" fillId="0" borderId="0" xfId="72" applyFont="1">
      <alignment/>
      <protection/>
    </xf>
    <xf numFmtId="0" fontId="23" fillId="0" borderId="0" xfId="72" applyFont="1" applyAlignment="1">
      <alignment horizontal="center" wrapText="1"/>
      <protection/>
    </xf>
    <xf numFmtId="0" fontId="26" fillId="0" borderId="10" xfId="72" applyFont="1" applyBorder="1" applyAlignment="1">
      <alignment horizontal="center" vertical="center"/>
      <protection/>
    </xf>
    <xf numFmtId="0" fontId="23" fillId="0" borderId="12" xfId="72" applyFont="1" applyFill="1" applyBorder="1" applyAlignment="1">
      <alignment vertical="center"/>
      <protection/>
    </xf>
    <xf numFmtId="0" fontId="23" fillId="0" borderId="13" xfId="72" applyFont="1" applyFill="1" applyBorder="1" applyAlignment="1">
      <alignment vertical="center"/>
      <protection/>
    </xf>
    <xf numFmtId="0" fontId="23" fillId="0" borderId="14" xfId="72" applyFont="1" applyFill="1" applyBorder="1" applyAlignment="1">
      <alignment vertical="center"/>
      <protection/>
    </xf>
    <xf numFmtId="0" fontId="25" fillId="0" borderId="0" xfId="72" applyFont="1" applyAlignment="1">
      <alignment horizontal="center" vertical="center" textRotation="90"/>
      <protection/>
    </xf>
    <xf numFmtId="0" fontId="23" fillId="0" borderId="0" xfId="72" applyFont="1" applyAlignment="1">
      <alignment vertical="center"/>
      <protection/>
    </xf>
    <xf numFmtId="0" fontId="23" fillId="0" borderId="0" xfId="72" applyFont="1" applyAlignment="1">
      <alignment horizontal="center" vertical="center" wrapText="1"/>
      <protection/>
    </xf>
    <xf numFmtId="0" fontId="27" fillId="0" borderId="10" xfId="72" applyFont="1" applyFill="1" applyBorder="1" applyAlignment="1">
      <alignment horizontal="center" vertical="center"/>
      <protection/>
    </xf>
    <xf numFmtId="0" fontId="27" fillId="0" borderId="14" xfId="0" applyFont="1" applyFill="1" applyBorder="1" applyAlignment="1">
      <alignment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8" fillId="0" borderId="10" xfId="72" applyFont="1" applyFill="1" applyBorder="1" applyAlignment="1">
      <alignment horizontal="center" vertical="center"/>
      <protection/>
    </xf>
    <xf numFmtId="1" fontId="28" fillId="0" borderId="10" xfId="72" applyNumberFormat="1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74" applyFont="1" applyFill="1" applyBorder="1" applyAlignment="1">
      <alignment horizontal="center" vertical="center"/>
      <protection/>
    </xf>
    <xf numFmtId="0" fontId="29" fillId="0" borderId="10" xfId="74" applyFont="1" applyFill="1" applyBorder="1" applyAlignment="1">
      <alignment horizontal="center" vertical="center"/>
      <protection/>
    </xf>
    <xf numFmtId="1" fontId="27" fillId="0" borderId="10" xfId="72" applyNumberFormat="1" applyFont="1" applyFill="1" applyBorder="1" applyAlignment="1">
      <alignment horizontal="center" vertical="center"/>
      <protection/>
    </xf>
    <xf numFmtId="0" fontId="24" fillId="12" borderId="11" xfId="72" applyFont="1" applyFill="1" applyBorder="1" applyAlignment="1">
      <alignment horizontal="center" vertical="center"/>
      <protection/>
    </xf>
    <xf numFmtId="0" fontId="26" fillId="12" borderId="0" xfId="72" applyFont="1" applyFill="1" applyAlignment="1">
      <alignment horizontal="center" vertical="center"/>
      <protection/>
    </xf>
    <xf numFmtId="9" fontId="26" fillId="12" borderId="0" xfId="72" applyNumberFormat="1" applyFont="1" applyFill="1" applyAlignment="1">
      <alignment vertical="center"/>
      <protection/>
    </xf>
    <xf numFmtId="0" fontId="23" fillId="12" borderId="0" xfId="72" applyFont="1" applyFill="1" applyAlignment="1">
      <alignment horizontal="center" vertical="center"/>
      <protection/>
    </xf>
    <xf numFmtId="0" fontId="23" fillId="0" borderId="0" xfId="72" applyFont="1" applyFill="1" applyAlignment="1">
      <alignment vertical="center"/>
      <protection/>
    </xf>
    <xf numFmtId="0" fontId="27" fillId="0" borderId="14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74" applyFont="1" applyBorder="1" applyAlignment="1">
      <alignment horizontal="center" vertical="center"/>
      <protection/>
    </xf>
    <xf numFmtId="0" fontId="29" fillId="0" borderId="10" xfId="74" applyFont="1" applyBorder="1" applyAlignment="1">
      <alignment horizontal="center" vertical="center"/>
      <protection/>
    </xf>
    <xf numFmtId="0" fontId="24" fillId="0" borderId="11" xfId="72" applyFont="1" applyFill="1" applyBorder="1" applyAlignment="1">
      <alignment horizontal="center" vertical="center"/>
      <protection/>
    </xf>
    <xf numFmtId="0" fontId="26" fillId="0" borderId="0" xfId="72" applyFont="1" applyFill="1" applyAlignment="1">
      <alignment horizontal="center" vertical="center"/>
      <protection/>
    </xf>
    <xf numFmtId="9" fontId="26" fillId="0" borderId="0" xfId="72" applyNumberFormat="1" applyFont="1" applyFill="1" applyAlignment="1">
      <alignment vertical="center"/>
      <protection/>
    </xf>
    <xf numFmtId="0" fontId="23" fillId="0" borderId="0" xfId="72" applyFont="1" applyFill="1" applyAlignment="1">
      <alignment horizontal="center" vertical="center"/>
      <protection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30" fillId="0" borderId="0" xfId="72" applyFont="1" applyFill="1" applyAlignment="1">
      <alignment vertical="center"/>
      <protection/>
    </xf>
    <xf numFmtId="0" fontId="31" fillId="12" borderId="0" xfId="72" applyFont="1" applyFill="1" applyAlignment="1">
      <alignment horizontal="center" vertical="center"/>
      <protection/>
    </xf>
    <xf numFmtId="0" fontId="27" fillId="0" borderId="14" xfId="0" applyFont="1" applyBorder="1" applyAlignment="1">
      <alignment vertical="center" wrapText="1"/>
    </xf>
    <xf numFmtId="1" fontId="32" fillId="0" borderId="10" xfId="72" applyNumberFormat="1" applyFont="1" applyFill="1" applyBorder="1" applyAlignment="1">
      <alignment horizontal="center" vertical="center"/>
      <protection/>
    </xf>
    <xf numFmtId="0" fontId="31" fillId="0" borderId="0" xfId="72" applyFont="1" applyFill="1" applyAlignment="1">
      <alignment horizontal="center" vertical="center"/>
      <protection/>
    </xf>
    <xf numFmtId="0" fontId="30" fillId="39" borderId="14" xfId="72" applyFont="1" applyFill="1" applyBorder="1" applyAlignment="1">
      <alignment horizontal="right" vertical="center"/>
      <protection/>
    </xf>
    <xf numFmtId="1" fontId="22" fillId="39" borderId="10" xfId="72" applyNumberFormat="1" applyFont="1" applyFill="1" applyBorder="1" applyAlignment="1">
      <alignment horizontal="center" vertical="center"/>
      <protection/>
    </xf>
    <xf numFmtId="0" fontId="33" fillId="39" borderId="10" xfId="72" applyFont="1" applyFill="1" applyBorder="1" applyAlignment="1">
      <alignment horizontal="center" vertical="center"/>
      <protection/>
    </xf>
    <xf numFmtId="1" fontId="33" fillId="39" borderId="10" xfId="72" applyNumberFormat="1" applyFont="1" applyFill="1" applyBorder="1" applyAlignment="1">
      <alignment horizontal="center" vertical="center"/>
      <protection/>
    </xf>
    <xf numFmtId="1" fontId="22" fillId="2" borderId="10" xfId="72" applyNumberFormat="1" applyFont="1" applyFill="1" applyBorder="1" applyAlignment="1">
      <alignment horizontal="center" vertical="center"/>
      <protection/>
    </xf>
    <xf numFmtId="1" fontId="34" fillId="39" borderId="11" xfId="72" applyNumberFormat="1" applyFont="1" applyFill="1" applyBorder="1" applyAlignment="1">
      <alignment horizontal="center" vertical="center"/>
      <protection/>
    </xf>
    <xf numFmtId="0" fontId="35" fillId="0" borderId="0" xfId="72" applyFont="1" applyFill="1" applyAlignment="1">
      <alignment horizontal="center" vertical="center"/>
      <protection/>
    </xf>
    <xf numFmtId="0" fontId="30" fillId="0" borderId="14" xfId="72" applyFont="1" applyFill="1" applyBorder="1" applyAlignment="1">
      <alignment vertical="center"/>
      <protection/>
    </xf>
    <xf numFmtId="0" fontId="35" fillId="0" borderId="10" xfId="72" applyFont="1" applyFill="1" applyBorder="1" applyAlignment="1">
      <alignment vertical="center"/>
      <protection/>
    </xf>
    <xf numFmtId="1" fontId="34" fillId="0" borderId="11" xfId="72" applyNumberFormat="1" applyFont="1" applyFill="1" applyBorder="1" applyAlignment="1">
      <alignment horizontal="center" vertical="center"/>
      <protection/>
    </xf>
    <xf numFmtId="0" fontId="28" fillId="0" borderId="10" xfId="72" applyNumberFormat="1" applyFont="1" applyFill="1" applyBorder="1" applyAlignment="1">
      <alignment horizontal="center" vertical="center"/>
      <protection/>
    </xf>
    <xf numFmtId="0" fontId="35" fillId="12" borderId="0" xfId="72" applyFont="1" applyFill="1" applyAlignment="1">
      <alignment horizontal="center" vertical="center"/>
      <protection/>
    </xf>
    <xf numFmtId="0" fontId="36" fillId="0" borderId="0" xfId="72" applyFont="1" applyFill="1" applyAlignment="1">
      <alignment vertical="center"/>
      <protection/>
    </xf>
    <xf numFmtId="0" fontId="27" fillId="0" borderId="14" xfId="0" applyFont="1" applyFill="1" applyBorder="1" applyAlignment="1">
      <alignment vertical="center" wrapText="1"/>
    </xf>
    <xf numFmtId="0" fontId="37" fillId="0" borderId="0" xfId="72" applyFont="1" applyFill="1" applyAlignment="1">
      <alignment vertical="center"/>
      <protection/>
    </xf>
    <xf numFmtId="9" fontId="31" fillId="0" borderId="0" xfId="72" applyNumberFormat="1" applyFont="1" applyFill="1" applyAlignment="1">
      <alignment vertical="center"/>
      <protection/>
    </xf>
    <xf numFmtId="0" fontId="24" fillId="39" borderId="11" xfId="72" applyFont="1" applyFill="1" applyBorder="1" applyAlignment="1">
      <alignment horizontal="center" vertical="center"/>
      <protection/>
    </xf>
    <xf numFmtId="0" fontId="30" fillId="0" borderId="12" xfId="72" applyFont="1" applyFill="1" applyBorder="1" applyAlignment="1">
      <alignment vertical="center"/>
      <protection/>
    </xf>
    <xf numFmtId="0" fontId="30" fillId="0" borderId="13" xfId="72" applyFont="1" applyFill="1" applyBorder="1" applyAlignment="1">
      <alignment vertical="center"/>
      <protection/>
    </xf>
    <xf numFmtId="1" fontId="27" fillId="0" borderId="10" xfId="0" applyNumberFormat="1" applyFont="1" applyFill="1" applyBorder="1" applyAlignment="1">
      <alignment horizontal="center" vertical="center" wrapText="1"/>
    </xf>
    <xf numFmtId="0" fontId="27" fillId="0" borderId="10" xfId="72" applyNumberFormat="1" applyFont="1" applyFill="1" applyBorder="1" applyAlignment="1">
      <alignment horizontal="center" vertical="center"/>
      <protection/>
    </xf>
    <xf numFmtId="0" fontId="27" fillId="0" borderId="17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1" fontId="38" fillId="0" borderId="10" xfId="72" applyNumberFormat="1" applyFont="1" applyFill="1" applyBorder="1" applyAlignment="1">
      <alignment horizontal="center" vertical="center"/>
      <protection/>
    </xf>
    <xf numFmtId="0" fontId="39" fillId="0" borderId="0" xfId="72" applyFont="1" applyFill="1" applyAlignment="1">
      <alignment horizontal="center" vertical="center"/>
      <protection/>
    </xf>
    <xf numFmtId="0" fontId="40" fillId="0" borderId="0" xfId="72" applyFont="1" applyFill="1" applyAlignment="1">
      <alignment horizontal="center" vertical="center"/>
      <protection/>
    </xf>
    <xf numFmtId="0" fontId="40" fillId="0" borderId="0" xfId="72" applyFont="1" applyFill="1" applyAlignment="1">
      <alignment vertical="center"/>
      <protection/>
    </xf>
    <xf numFmtId="0" fontId="30" fillId="2" borderId="16" xfId="72" applyFont="1" applyFill="1" applyBorder="1" applyAlignment="1">
      <alignment horizontal="right" vertical="center"/>
      <protection/>
    </xf>
    <xf numFmtId="0" fontId="33" fillId="2" borderId="10" xfId="72" applyFont="1" applyFill="1" applyBorder="1" applyAlignment="1">
      <alignment horizontal="center" vertical="center"/>
      <protection/>
    </xf>
    <xf numFmtId="1" fontId="33" fillId="2" borderId="10" xfId="72" applyNumberFormat="1" applyFont="1" applyFill="1" applyBorder="1" applyAlignment="1">
      <alignment horizontal="center" vertical="center"/>
      <protection/>
    </xf>
    <xf numFmtId="0" fontId="26" fillId="0" borderId="14" xfId="0" applyFont="1" applyBorder="1" applyAlignment="1">
      <alignment horizontal="left" vertical="center" shrinkToFit="1"/>
    </xf>
    <xf numFmtId="1" fontId="27" fillId="0" borderId="10" xfId="0" applyNumberFormat="1" applyFont="1" applyBorder="1" applyAlignment="1">
      <alignment horizontal="center" vertical="center"/>
    </xf>
    <xf numFmtId="0" fontId="27" fillId="2" borderId="14" xfId="0" applyFont="1" applyFill="1" applyBorder="1" applyAlignment="1">
      <alignment vertical="center"/>
    </xf>
    <xf numFmtId="0" fontId="35" fillId="0" borderId="10" xfId="72" applyFont="1" applyFill="1" applyBorder="1" applyAlignment="1">
      <alignment horizontal="center" vertical="center"/>
      <protection/>
    </xf>
    <xf numFmtId="1" fontId="33" fillId="39" borderId="11" xfId="72" applyNumberFormat="1" applyFont="1" applyFill="1" applyBorder="1" applyAlignment="1">
      <alignment horizontal="center" vertical="center"/>
      <protection/>
    </xf>
    <xf numFmtId="1" fontId="33" fillId="39" borderId="19" xfId="72" applyNumberFormat="1" applyFont="1" applyFill="1" applyBorder="1" applyAlignment="1">
      <alignment horizontal="center" vertical="center"/>
      <protection/>
    </xf>
    <xf numFmtId="0" fontId="41" fillId="0" borderId="10" xfId="72" applyFont="1" applyFill="1" applyBorder="1" applyAlignment="1">
      <alignment horizontal="center" vertical="center"/>
      <protection/>
    </xf>
    <xf numFmtId="0" fontId="24" fillId="0" borderId="0" xfId="72" applyFont="1" applyFill="1" applyAlignment="1">
      <alignment horizontal="center" vertical="center"/>
      <protection/>
    </xf>
    <xf numFmtId="0" fontId="41" fillId="0" borderId="0" xfId="72" applyFont="1" applyFill="1" applyAlignment="1">
      <alignment horizontal="center" vertical="center"/>
      <protection/>
    </xf>
    <xf numFmtId="0" fontId="41" fillId="0" borderId="0" xfId="72" applyFont="1" applyFill="1" applyAlignment="1">
      <alignment vertical="center"/>
      <protection/>
    </xf>
    <xf numFmtId="0" fontId="28" fillId="0" borderId="14" xfId="0" applyFont="1" applyBorder="1" applyAlignment="1">
      <alignment vertical="center"/>
    </xf>
    <xf numFmtId="0" fontId="0" fillId="0" borderId="10" xfId="72" applyFont="1" applyFill="1" applyBorder="1" applyAlignment="1">
      <alignment horizontal="center" vertical="center"/>
      <protection/>
    </xf>
    <xf numFmtId="0" fontId="27" fillId="0" borderId="10" xfId="74" applyFont="1" applyFill="1" applyBorder="1" applyAlignment="1">
      <alignment horizontal="center" vertical="center" wrapText="1"/>
      <protection/>
    </xf>
    <xf numFmtId="0" fontId="42" fillId="0" borderId="0" xfId="72" applyFont="1" applyAlignment="1">
      <alignment horizontal="center" vertical="center"/>
      <protection/>
    </xf>
    <xf numFmtId="0" fontId="27" fillId="0" borderId="0" xfId="72" applyFont="1" applyAlignment="1">
      <alignment horizontal="center" vertical="center"/>
      <protection/>
    </xf>
    <xf numFmtId="0" fontId="27" fillId="0" borderId="0" xfId="72" applyFont="1" applyAlignment="1">
      <alignment vertical="center"/>
      <protection/>
    </xf>
    <xf numFmtId="0" fontId="27" fillId="0" borderId="10" xfId="72" applyFont="1" applyBorder="1" applyAlignment="1">
      <alignment horizontal="center" vertical="center"/>
      <protection/>
    </xf>
    <xf numFmtId="0" fontId="30" fillId="2" borderId="12" xfId="72" applyFont="1" applyFill="1" applyBorder="1" applyAlignment="1">
      <alignment vertical="center"/>
      <protection/>
    </xf>
    <xf numFmtId="0" fontId="30" fillId="2" borderId="13" xfId="72" applyFont="1" applyFill="1" applyBorder="1" applyAlignment="1">
      <alignment vertical="center"/>
      <protection/>
    </xf>
    <xf numFmtId="0" fontId="30" fillId="2" borderId="14" xfId="72" applyFont="1" applyFill="1" applyBorder="1" applyAlignment="1">
      <alignment vertical="center"/>
      <protection/>
    </xf>
    <xf numFmtId="1" fontId="27" fillId="2" borderId="10" xfId="0" applyNumberFormat="1" applyFont="1" applyFill="1" applyBorder="1" applyAlignment="1">
      <alignment horizontal="center" vertical="center"/>
    </xf>
    <xf numFmtId="0" fontId="28" fillId="2" borderId="10" xfId="72" applyFont="1" applyFill="1" applyBorder="1" applyAlignment="1">
      <alignment horizontal="center" vertical="center"/>
      <protection/>
    </xf>
    <xf numFmtId="1" fontId="28" fillId="2" borderId="10" xfId="72" applyNumberFormat="1" applyFont="1" applyFill="1" applyBorder="1" applyAlignment="1">
      <alignment horizontal="center" vertical="center"/>
      <protection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74" applyFont="1" applyFill="1" applyBorder="1" applyAlignment="1">
      <alignment horizontal="center" vertical="center"/>
      <protection/>
    </xf>
    <xf numFmtId="0" fontId="27" fillId="2" borderId="10" xfId="74" applyFont="1" applyFill="1" applyBorder="1" applyAlignment="1">
      <alignment horizontal="center" vertical="center" wrapText="1"/>
      <protection/>
    </xf>
    <xf numFmtId="1" fontId="27" fillId="2" borderId="10" xfId="72" applyNumberFormat="1" applyFont="1" applyFill="1" applyBorder="1" applyAlignment="1">
      <alignment horizontal="center" vertical="center"/>
      <protection/>
    </xf>
    <xf numFmtId="0" fontId="27" fillId="2" borderId="10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vertical="center"/>
    </xf>
    <xf numFmtId="0" fontId="27" fillId="2" borderId="16" xfId="0" applyFont="1" applyFill="1" applyBorder="1" applyAlignment="1">
      <alignment vertical="center"/>
    </xf>
    <xf numFmtId="0" fontId="27" fillId="2" borderId="10" xfId="72" applyFont="1" applyFill="1" applyBorder="1" applyAlignment="1">
      <alignment horizontal="center" vertical="center"/>
      <protection/>
    </xf>
    <xf numFmtId="0" fontId="30" fillId="39" borderId="10" xfId="72" applyFont="1" applyFill="1" applyBorder="1" applyAlignment="1">
      <alignment horizontal="right" vertical="center"/>
      <protection/>
    </xf>
    <xf numFmtId="0" fontId="21" fillId="0" borderId="0" xfId="72" applyFont="1" applyAlignment="1">
      <alignment horizontal="center" vertical="center"/>
      <protection/>
    </xf>
    <xf numFmtId="0" fontId="0" fillId="0" borderId="0" xfId="72" applyFont="1" applyAlignment="1">
      <alignment horizontal="center" vertical="center"/>
      <protection/>
    </xf>
    <xf numFmtId="0" fontId="0" fillId="0" borderId="0" xfId="72" applyAlignment="1">
      <alignment vertical="center"/>
      <protection/>
    </xf>
    <xf numFmtId="0" fontId="0" fillId="0" borderId="0" xfId="72" applyAlignment="1">
      <alignment horizontal="center" vertical="center"/>
      <protection/>
    </xf>
    <xf numFmtId="0" fontId="22" fillId="39" borderId="19" xfId="72" applyFont="1" applyFill="1" applyBorder="1" applyAlignment="1">
      <alignment vertical="center"/>
      <protection/>
    </xf>
    <xf numFmtId="1" fontId="22" fillId="2" borderId="19" xfId="72" applyNumberFormat="1" applyFont="1" applyFill="1" applyBorder="1" applyAlignment="1">
      <alignment horizontal="center" vertical="center"/>
      <protection/>
    </xf>
    <xf numFmtId="1" fontId="43" fillId="0" borderId="0" xfId="72" applyNumberFormat="1" applyFont="1" applyFill="1" applyBorder="1" applyAlignment="1">
      <alignment horizontal="center" vertical="center"/>
      <protection/>
    </xf>
    <xf numFmtId="1" fontId="22" fillId="0" borderId="19" xfId="72" applyNumberFormat="1" applyFont="1" applyFill="1" applyBorder="1" applyAlignment="1">
      <alignment horizontal="left" vertical="center"/>
      <protection/>
    </xf>
    <xf numFmtId="1" fontId="44" fillId="0" borderId="0" xfId="72" applyNumberFormat="1" applyFont="1" applyFill="1" applyAlignment="1">
      <alignment vertical="center"/>
      <protection/>
    </xf>
    <xf numFmtId="1" fontId="45" fillId="0" borderId="19" xfId="72" applyNumberFormat="1" applyFont="1" applyFill="1" applyBorder="1" applyAlignment="1">
      <alignment horizontal="center" vertical="center"/>
      <protection/>
    </xf>
    <xf numFmtId="1" fontId="37" fillId="0" borderId="19" xfId="72" applyNumberFormat="1" applyFont="1" applyBorder="1" applyAlignment="1">
      <alignment horizontal="center" vertical="center"/>
      <protection/>
    </xf>
    <xf numFmtId="165" fontId="22" fillId="0" borderId="19" xfId="72" applyNumberFormat="1" applyFont="1" applyFill="1" applyBorder="1" applyAlignment="1">
      <alignment horizontal="center" vertical="center"/>
      <protection/>
    </xf>
    <xf numFmtId="0" fontId="46" fillId="0" borderId="0" xfId="72" applyFont="1" applyFill="1" applyBorder="1" applyAlignment="1">
      <alignment horizontal="center" vertical="center"/>
      <protection/>
    </xf>
    <xf numFmtId="0" fontId="0" fillId="0" borderId="0" xfId="72" applyFont="1" applyFill="1" applyBorder="1" applyAlignment="1">
      <alignment horizontal="center" vertical="center"/>
      <protection/>
    </xf>
    <xf numFmtId="0" fontId="41" fillId="0" borderId="0" xfId="72" applyFont="1" applyAlignment="1">
      <alignment horizontal="left"/>
      <protection/>
    </xf>
    <xf numFmtId="1" fontId="47" fillId="0" borderId="0" xfId="72" applyNumberFormat="1" applyFont="1">
      <alignment/>
      <protection/>
    </xf>
    <xf numFmtId="0" fontId="41" fillId="0" borderId="0" xfId="72" applyFont="1" applyAlignment="1">
      <alignment horizontal="center"/>
      <protection/>
    </xf>
    <xf numFmtId="0" fontId="41" fillId="0" borderId="0" xfId="72" applyFont="1" applyBorder="1" applyAlignment="1">
      <alignment horizontal="center"/>
      <protection/>
    </xf>
    <xf numFmtId="1" fontId="41" fillId="0" borderId="0" xfId="72" applyNumberFormat="1" applyFont="1" applyAlignment="1">
      <alignment horizontal="center"/>
      <protection/>
    </xf>
    <xf numFmtId="0" fontId="41" fillId="0" borderId="20" xfId="72" applyFont="1" applyBorder="1" applyAlignment="1">
      <alignment horizontal="center"/>
      <protection/>
    </xf>
    <xf numFmtId="0" fontId="22" fillId="0" borderId="21" xfId="72" applyFont="1" applyFill="1" applyBorder="1" applyAlignment="1">
      <alignment horizontal="center" vertical="center"/>
      <protection/>
    </xf>
    <xf numFmtId="1" fontId="22" fillId="0" borderId="21" xfId="72" applyNumberFormat="1" applyFont="1" applyFill="1" applyBorder="1" applyAlignment="1">
      <alignment horizontal="center" vertical="center" wrapText="1"/>
      <protection/>
    </xf>
    <xf numFmtId="164" fontId="22" fillId="0" borderId="21" xfId="84" applyFont="1" applyFill="1" applyBorder="1" applyAlignment="1" applyProtection="1">
      <alignment horizontal="center" vertical="center" textRotation="90" wrapText="1"/>
      <protection/>
    </xf>
    <xf numFmtId="164" fontId="22" fillId="0" borderId="21" xfId="84" applyFont="1" applyFill="1" applyBorder="1" applyAlignment="1" applyProtection="1">
      <alignment horizontal="center" vertical="center" textRotation="90"/>
      <protection/>
    </xf>
    <xf numFmtId="49" fontId="22" fillId="0" borderId="21" xfId="84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2" xfId="72" applyFont="1" applyFill="1" applyBorder="1" applyAlignment="1">
      <alignment vertical="center"/>
      <protection/>
    </xf>
    <xf numFmtId="0" fontId="22" fillId="0" borderId="13" xfId="72" applyFont="1" applyFill="1" applyBorder="1" applyAlignment="1">
      <alignment vertical="center"/>
      <protection/>
    </xf>
    <xf numFmtId="0" fontId="22" fillId="0" borderId="14" xfId="72" applyFont="1" applyFill="1" applyBorder="1" applyAlignment="1">
      <alignment vertical="center"/>
      <protection/>
    </xf>
    <xf numFmtId="0" fontId="27" fillId="2" borderId="10" xfId="0" applyFont="1" applyFill="1" applyBorder="1" applyAlignment="1">
      <alignment vertical="center" wrapText="1"/>
    </xf>
    <xf numFmtId="1" fontId="27" fillId="2" borderId="10" xfId="0" applyNumberFormat="1" applyFont="1" applyFill="1" applyBorder="1" applyAlignment="1">
      <alignment horizontal="center" vertical="center" wrapText="1"/>
    </xf>
    <xf numFmtId="0" fontId="27" fillId="2" borderId="10" xfId="72" applyFont="1" applyFill="1" applyBorder="1" applyAlignment="1">
      <alignment horizontal="center" vertical="center" wrapText="1"/>
      <protection/>
    </xf>
    <xf numFmtId="1" fontId="28" fillId="2" borderId="10" xfId="72" applyNumberFormat="1" applyFont="1" applyFill="1" applyBorder="1" applyAlignment="1">
      <alignment horizontal="center" vertical="center" wrapText="1"/>
      <protection/>
    </xf>
    <xf numFmtId="1" fontId="27" fillId="2" borderId="10" xfId="72" applyNumberFormat="1" applyFont="1" applyFill="1" applyBorder="1" applyAlignment="1">
      <alignment horizontal="center" vertical="center" wrapText="1"/>
      <protection/>
    </xf>
    <xf numFmtId="0" fontId="48" fillId="0" borderId="10" xfId="74" applyFont="1" applyFill="1" applyBorder="1" applyAlignment="1">
      <alignment horizontal="center" vertical="center"/>
      <protection/>
    </xf>
    <xf numFmtId="1" fontId="27" fillId="2" borderId="17" xfId="72" applyNumberFormat="1" applyFont="1" applyFill="1" applyBorder="1" applyAlignment="1">
      <alignment horizontal="center" vertical="center"/>
      <protection/>
    </xf>
    <xf numFmtId="1" fontId="27" fillId="2" borderId="22" xfId="72" applyNumberFormat="1" applyFont="1" applyFill="1" applyBorder="1" applyAlignment="1">
      <alignment horizontal="center" vertical="center"/>
      <protection/>
    </xf>
    <xf numFmtId="1" fontId="28" fillId="2" borderId="17" xfId="72" applyNumberFormat="1" applyFont="1" applyFill="1" applyBorder="1" applyAlignment="1">
      <alignment horizontal="center" vertical="center"/>
      <protection/>
    </xf>
    <xf numFmtId="1" fontId="28" fillId="2" borderId="22" xfId="72" applyNumberFormat="1" applyFont="1" applyFill="1" applyBorder="1" applyAlignment="1">
      <alignment horizontal="center" vertical="center"/>
      <protection/>
    </xf>
    <xf numFmtId="0" fontId="27" fillId="2" borderId="17" xfId="72" applyFont="1" applyFill="1" applyBorder="1" applyAlignment="1">
      <alignment horizontal="center" vertical="center"/>
      <protection/>
    </xf>
    <xf numFmtId="0" fontId="27" fillId="2" borderId="22" xfId="72" applyFont="1" applyFill="1" applyBorder="1" applyAlignment="1">
      <alignment horizontal="center" vertical="center"/>
      <protection/>
    </xf>
    <xf numFmtId="1" fontId="27" fillId="2" borderId="17" xfId="0" applyNumberFormat="1" applyFont="1" applyFill="1" applyBorder="1" applyAlignment="1">
      <alignment horizontal="center" vertical="center" wrapText="1"/>
    </xf>
    <xf numFmtId="1" fontId="27" fillId="2" borderId="22" xfId="0" applyNumberFormat="1" applyFont="1" applyFill="1" applyBorder="1" applyAlignment="1">
      <alignment horizontal="center" vertical="center" wrapText="1"/>
    </xf>
    <xf numFmtId="0" fontId="28" fillId="2" borderId="17" xfId="72" applyFont="1" applyFill="1" applyBorder="1" applyAlignment="1">
      <alignment horizontal="center" vertical="center"/>
      <protection/>
    </xf>
    <xf numFmtId="0" fontId="28" fillId="2" borderId="22" xfId="72" applyFont="1" applyFill="1" applyBorder="1" applyAlignment="1">
      <alignment horizontal="center" vertical="center"/>
      <protection/>
    </xf>
    <xf numFmtId="1" fontId="27" fillId="0" borderId="17" xfId="72" applyNumberFormat="1" applyFont="1" applyFill="1" applyBorder="1" applyAlignment="1">
      <alignment horizontal="center" vertical="center"/>
      <protection/>
    </xf>
    <xf numFmtId="1" fontId="27" fillId="0" borderId="22" xfId="72" applyNumberFormat="1" applyFont="1" applyFill="1" applyBorder="1" applyAlignment="1">
      <alignment horizontal="center" vertical="center"/>
      <protection/>
    </xf>
    <xf numFmtId="1" fontId="28" fillId="0" borderId="17" xfId="72" applyNumberFormat="1" applyFont="1" applyFill="1" applyBorder="1" applyAlignment="1">
      <alignment horizontal="center" vertical="center"/>
      <protection/>
    </xf>
    <xf numFmtId="1" fontId="28" fillId="0" borderId="22" xfId="72" applyNumberFormat="1" applyFont="1" applyFill="1" applyBorder="1" applyAlignment="1">
      <alignment horizontal="center" vertical="center"/>
      <protection/>
    </xf>
    <xf numFmtId="0" fontId="27" fillId="0" borderId="17" xfId="72" applyFont="1" applyFill="1" applyBorder="1" applyAlignment="1">
      <alignment horizontal="center" vertical="center"/>
      <protection/>
    </xf>
    <xf numFmtId="0" fontId="27" fillId="0" borderId="22" xfId="72" applyFont="1" applyFill="1" applyBorder="1" applyAlignment="1">
      <alignment horizontal="center" vertical="center"/>
      <protection/>
    </xf>
    <xf numFmtId="1" fontId="27" fillId="0" borderId="17" xfId="0" applyNumberFormat="1" applyFont="1" applyFill="1" applyBorder="1" applyAlignment="1">
      <alignment horizontal="center" vertical="center" wrapText="1"/>
    </xf>
    <xf numFmtId="1" fontId="27" fillId="0" borderId="22" xfId="0" applyNumberFormat="1" applyFont="1" applyFill="1" applyBorder="1" applyAlignment="1">
      <alignment horizontal="center" vertical="center" wrapText="1"/>
    </xf>
    <xf numFmtId="0" fontId="28" fillId="0" borderId="17" xfId="72" applyFont="1" applyFill="1" applyBorder="1" applyAlignment="1">
      <alignment horizontal="center" vertical="center"/>
      <protection/>
    </xf>
    <xf numFmtId="0" fontId="28" fillId="0" borderId="22" xfId="72" applyFont="1" applyFill="1" applyBorder="1" applyAlignment="1">
      <alignment horizontal="center" vertical="center"/>
      <protection/>
    </xf>
    <xf numFmtId="0" fontId="27" fillId="0" borderId="10" xfId="72" applyFont="1" applyFill="1" applyBorder="1" applyAlignment="1">
      <alignment horizontal="center" vertical="center"/>
      <protection/>
    </xf>
    <xf numFmtId="1" fontId="27" fillId="0" borderId="15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0" fontId="20" fillId="0" borderId="0" xfId="72" applyFont="1" applyBorder="1" applyAlignment="1">
      <alignment horizontal="center"/>
      <protection/>
    </xf>
    <xf numFmtId="1" fontId="20" fillId="0" borderId="23" xfId="72" applyNumberFormat="1" applyFont="1" applyBorder="1" applyAlignment="1">
      <alignment horizontal="center" vertical="center" wrapText="1"/>
      <protection/>
    </xf>
    <xf numFmtId="0" fontId="20" fillId="0" borderId="16" xfId="72" applyFont="1" applyFill="1" applyBorder="1" applyAlignment="1">
      <alignment horizontal="center" wrapText="1"/>
      <protection/>
    </xf>
    <xf numFmtId="0" fontId="20" fillId="0" borderId="22" xfId="72" applyFont="1" applyFill="1" applyBorder="1" applyAlignment="1">
      <alignment horizontal="center" wrapText="1"/>
      <protection/>
    </xf>
    <xf numFmtId="0" fontId="20" fillId="0" borderId="24" xfId="72" applyFont="1" applyFill="1" applyBorder="1" applyAlignment="1">
      <alignment horizontal="center" wrapText="1"/>
      <protection/>
    </xf>
  </cellXfs>
  <cellStyles count="7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Normalny 6" xfId="73"/>
    <cellStyle name="Normalny_Arkusz1" xfId="74"/>
    <cellStyle name="Obliczenia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Walutowy 2" xfId="84"/>
    <cellStyle name="Złe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7"/>
  <sheetViews>
    <sheetView tabSelected="1" view="pageBreakPreview" zoomScale="150" zoomScaleNormal="150" zoomScaleSheetLayoutView="150" zoomScalePageLayoutView="0" workbookViewId="0" topLeftCell="A1">
      <pane ySplit="3" topLeftCell="A16" activePane="bottomLeft" state="frozen"/>
      <selection pane="topLeft" activeCell="C20" sqref="C20"/>
      <selection pane="bottomLeft" activeCell="B16" sqref="B16"/>
    </sheetView>
  </sheetViews>
  <sheetFormatPr defaultColWidth="13.00390625" defaultRowHeight="12.75"/>
  <cols>
    <col min="1" max="1" width="3.421875" style="1" customWidth="1"/>
    <col min="2" max="2" width="45.8515625" style="127" customWidth="1"/>
    <col min="3" max="3" width="6.28125" style="128" customWidth="1"/>
    <col min="4" max="8" width="6.28125" style="129" customWidth="1"/>
    <col min="9" max="9" width="5.28125" style="129" customWidth="1"/>
    <col min="10" max="10" width="6.28125" style="129" customWidth="1"/>
    <col min="11" max="11" width="6.28125" style="132" customWidth="1"/>
    <col min="12" max="12" width="13.00390625" style="2" hidden="1" customWidth="1"/>
    <col min="13" max="14" width="13.00390625" style="3" hidden="1" customWidth="1"/>
    <col min="15" max="15" width="13.00390625" style="1" hidden="1" customWidth="1"/>
    <col min="16" max="17" width="13.00390625" style="4" hidden="1" customWidth="1"/>
    <col min="18" max="16384" width="13.00390625" style="1" customWidth="1"/>
  </cols>
  <sheetData>
    <row r="1" spans="2:11" ht="12.75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ht="48.75" customHeight="1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1:17" s="13" customFormat="1" ht="93.75" customHeight="1">
      <c r="A3" s="5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  <c r="I3" s="7" t="s">
        <v>10</v>
      </c>
      <c r="J3" s="10" t="s">
        <v>11</v>
      </c>
      <c r="K3" s="8" t="s">
        <v>12</v>
      </c>
      <c r="L3" s="11" t="s">
        <v>13</v>
      </c>
      <c r="M3" s="12" t="s">
        <v>14</v>
      </c>
      <c r="N3" s="12" t="s">
        <v>15</v>
      </c>
      <c r="P3" s="14" t="s">
        <v>16</v>
      </c>
      <c r="Q3" s="14" t="s">
        <v>17</v>
      </c>
    </row>
    <row r="4" spans="1:17" s="20" customFormat="1" ht="15" customHeight="1">
      <c r="A4" s="15"/>
      <c r="B4" s="16" t="s">
        <v>18</v>
      </c>
      <c r="C4" s="17"/>
      <c r="D4" s="17"/>
      <c r="E4" s="17"/>
      <c r="F4" s="17"/>
      <c r="G4" s="17"/>
      <c r="H4" s="17"/>
      <c r="I4" s="17"/>
      <c r="J4" s="17"/>
      <c r="K4" s="18"/>
      <c r="L4" s="11"/>
      <c r="M4" s="19"/>
      <c r="N4" s="19"/>
      <c r="P4" s="21"/>
      <c r="Q4" s="21"/>
    </row>
    <row r="5" spans="1:17" s="35" customFormat="1" ht="15" customHeight="1">
      <c r="A5" s="22">
        <v>1</v>
      </c>
      <c r="B5" s="23" t="s">
        <v>19</v>
      </c>
      <c r="C5" s="24">
        <v>2</v>
      </c>
      <c r="D5" s="25" t="s">
        <v>20</v>
      </c>
      <c r="E5" s="26">
        <f aca="true" t="shared" si="0" ref="E5:E17">SUM(F5:I5)</f>
        <v>30</v>
      </c>
      <c r="F5" s="27"/>
      <c r="G5" s="28"/>
      <c r="H5" s="28">
        <v>30</v>
      </c>
      <c r="I5" s="29"/>
      <c r="J5" s="26">
        <f aca="true" t="shared" si="1" ref="J5:J10">ROUNDUP(F5/15,0)</f>
        <v>0</v>
      </c>
      <c r="K5" s="30">
        <f>ROUNDUP((G5+H5+I5)/15,0)</f>
        <v>2</v>
      </c>
      <c r="L5" s="31">
        <f>E5/25</f>
        <v>1.2</v>
      </c>
      <c r="M5" s="32">
        <v>0</v>
      </c>
      <c r="N5" s="32">
        <f>IF(H5&gt;0,1,0)</f>
        <v>1</v>
      </c>
      <c r="O5" s="33" t="str">
        <f>"#REF!/E5"</f>
        <v>#REF!/E5</v>
      </c>
      <c r="P5" s="34">
        <v>3</v>
      </c>
      <c r="Q5" s="34" t="str">
        <f>"#REF!-P5"</f>
        <v>#REF!-P5</v>
      </c>
    </row>
    <row r="6" spans="1:17" s="35" customFormat="1" ht="15" customHeight="1">
      <c r="A6" s="22">
        <v>2</v>
      </c>
      <c r="B6" s="36" t="s">
        <v>21</v>
      </c>
      <c r="C6" s="24">
        <v>0</v>
      </c>
      <c r="D6" s="25" t="s">
        <v>20</v>
      </c>
      <c r="E6" s="26">
        <f t="shared" si="0"/>
        <v>30</v>
      </c>
      <c r="F6" s="37"/>
      <c r="G6" s="38">
        <v>30</v>
      </c>
      <c r="H6" s="38"/>
      <c r="I6" s="39"/>
      <c r="J6" s="26">
        <f t="shared" si="1"/>
        <v>0</v>
      </c>
      <c r="K6" s="30">
        <f>ROUNDUP((G6+H6+I6)/15,0)</f>
        <v>2</v>
      </c>
      <c r="L6" s="40"/>
      <c r="M6" s="41"/>
      <c r="N6" s="41"/>
      <c r="O6" s="42"/>
      <c r="P6" s="43"/>
      <c r="Q6" s="43"/>
    </row>
    <row r="7" spans="1:17" s="35" customFormat="1" ht="15" customHeight="1">
      <c r="A7" s="22">
        <v>3</v>
      </c>
      <c r="B7" s="36" t="s">
        <v>22</v>
      </c>
      <c r="C7" s="24">
        <v>4</v>
      </c>
      <c r="D7" s="25" t="s">
        <v>20</v>
      </c>
      <c r="E7" s="26">
        <f t="shared" si="0"/>
        <v>45</v>
      </c>
      <c r="F7" s="37">
        <v>15</v>
      </c>
      <c r="G7" s="38">
        <v>30</v>
      </c>
      <c r="H7" s="38"/>
      <c r="I7" s="39"/>
      <c r="J7" s="26">
        <f t="shared" si="1"/>
        <v>1</v>
      </c>
      <c r="K7" s="30">
        <f>ROUNDUP((G7+H7+I7)/15,0)</f>
        <v>2</v>
      </c>
      <c r="L7" s="40"/>
      <c r="M7" s="41"/>
      <c r="N7" s="41"/>
      <c r="O7" s="42"/>
      <c r="P7" s="43"/>
      <c r="Q7" s="43"/>
    </row>
    <row r="8" spans="1:17" s="35" customFormat="1" ht="15" customHeight="1">
      <c r="A8" s="22">
        <v>4</v>
      </c>
      <c r="B8" s="36" t="s">
        <v>23</v>
      </c>
      <c r="C8" s="24">
        <v>4</v>
      </c>
      <c r="D8" s="25" t="s">
        <v>24</v>
      </c>
      <c r="E8" s="26">
        <f t="shared" si="0"/>
        <v>45</v>
      </c>
      <c r="F8" s="37">
        <v>15</v>
      </c>
      <c r="G8" s="38">
        <v>10</v>
      </c>
      <c r="H8" s="38">
        <v>20</v>
      </c>
      <c r="I8" s="39"/>
      <c r="J8" s="26">
        <f t="shared" si="1"/>
        <v>1</v>
      </c>
      <c r="K8" s="30">
        <f>ROUNDUP((G8+H8+I8)/15,0)</f>
        <v>2</v>
      </c>
      <c r="L8" s="40"/>
      <c r="M8" s="41"/>
      <c r="N8" s="41"/>
      <c r="O8" s="42"/>
      <c r="P8" s="43"/>
      <c r="Q8" s="43"/>
    </row>
    <row r="9" spans="1:17" s="35" customFormat="1" ht="15" customHeight="1">
      <c r="A9" s="22">
        <v>5</v>
      </c>
      <c r="B9" s="36" t="s">
        <v>25</v>
      </c>
      <c r="C9" s="24">
        <v>4</v>
      </c>
      <c r="D9" s="25" t="s">
        <v>24</v>
      </c>
      <c r="E9" s="26">
        <f t="shared" si="0"/>
        <v>45</v>
      </c>
      <c r="F9" s="37">
        <v>15</v>
      </c>
      <c r="G9" s="38">
        <v>10</v>
      </c>
      <c r="H9" s="38">
        <v>20</v>
      </c>
      <c r="I9" s="39"/>
      <c r="J9" s="26">
        <f t="shared" si="1"/>
        <v>1</v>
      </c>
      <c r="K9" s="30">
        <f>ROUNDUP((G9+H9+I9)/15,0)</f>
        <v>2</v>
      </c>
      <c r="L9" s="40"/>
      <c r="M9" s="41"/>
      <c r="N9" s="41"/>
      <c r="O9" s="42"/>
      <c r="P9" s="43"/>
      <c r="Q9" s="43"/>
    </row>
    <row r="10" spans="1:17" s="35" customFormat="1" ht="15" customHeight="1">
      <c r="A10" s="167">
        <v>6</v>
      </c>
      <c r="B10" s="44" t="s">
        <v>26</v>
      </c>
      <c r="C10" s="163">
        <v>3</v>
      </c>
      <c r="D10" s="165" t="s">
        <v>20</v>
      </c>
      <c r="E10" s="159">
        <f>SUM(F10:I10)</f>
        <v>30</v>
      </c>
      <c r="F10" s="157">
        <v>15</v>
      </c>
      <c r="G10" s="159">
        <v>5</v>
      </c>
      <c r="H10" s="159">
        <v>10</v>
      </c>
      <c r="I10" s="159"/>
      <c r="J10" s="159">
        <f t="shared" si="1"/>
        <v>1</v>
      </c>
      <c r="K10" s="157">
        <f>ROUNDUP((G10+H10+I10)/17,0)</f>
        <v>1</v>
      </c>
      <c r="L10" s="31" t="str">
        <f aca="true" t="shared" si="2" ref="L10:L17">"#REF!/25"</f>
        <v>#REF!/25</v>
      </c>
      <c r="M10" s="32">
        <v>0</v>
      </c>
      <c r="N10" s="32">
        <f aca="true" t="shared" si="3" ref="N10:N17">IF(H10&gt;0,1,0)</f>
        <v>1</v>
      </c>
      <c r="O10" s="33" t="str">
        <f>"#REF!/E31"</f>
        <v>#REF!/E31</v>
      </c>
      <c r="P10" s="34">
        <v>2.2</v>
      </c>
      <c r="Q10" s="34" t="str">
        <f>"#REF!-P31"</f>
        <v>#REF!-P31</v>
      </c>
    </row>
    <row r="11" spans="1:17" s="35" customFormat="1" ht="15" customHeight="1">
      <c r="A11" s="162"/>
      <c r="B11" s="45" t="s">
        <v>27</v>
      </c>
      <c r="C11" s="164"/>
      <c r="D11" s="166"/>
      <c r="E11" s="160"/>
      <c r="F11" s="158"/>
      <c r="G11" s="160"/>
      <c r="H11" s="160"/>
      <c r="I11" s="160"/>
      <c r="J11" s="160"/>
      <c r="K11" s="158"/>
      <c r="L11" s="31" t="str">
        <f t="shared" si="2"/>
        <v>#REF!/25</v>
      </c>
      <c r="M11" s="32">
        <v>0</v>
      </c>
      <c r="N11" s="32">
        <f t="shared" si="3"/>
        <v>0</v>
      </c>
      <c r="O11" s="33" t="str">
        <f>"#REF!/E31"</f>
        <v>#REF!/E31</v>
      </c>
      <c r="P11" s="34">
        <v>2.2</v>
      </c>
      <c r="Q11" s="34" t="str">
        <f>"#REF!-P31"</f>
        <v>#REF!-P31</v>
      </c>
    </row>
    <row r="12" spans="1:17" s="35" customFormat="1" ht="15" customHeight="1">
      <c r="A12" s="22">
        <v>7</v>
      </c>
      <c r="B12" s="23" t="s">
        <v>28</v>
      </c>
      <c r="C12" s="24">
        <v>4</v>
      </c>
      <c r="D12" s="25" t="s">
        <v>20</v>
      </c>
      <c r="E12" s="26">
        <f t="shared" si="0"/>
        <v>30</v>
      </c>
      <c r="F12" s="27">
        <v>15</v>
      </c>
      <c r="G12" s="28"/>
      <c r="H12" s="28">
        <v>15</v>
      </c>
      <c r="I12" s="29"/>
      <c r="J12" s="26">
        <f aca="true" t="shared" si="4" ref="J12:J17">ROUNDUP(F12/15,0)</f>
        <v>1</v>
      </c>
      <c r="K12" s="30">
        <f aca="true" t="shared" si="5" ref="K12:K17">ROUNDUP((G12+H12+I12)/15,0)</f>
        <v>1</v>
      </c>
      <c r="L12" s="40" t="str">
        <f t="shared" si="2"/>
        <v>#REF!/25</v>
      </c>
      <c r="M12" s="41">
        <v>0</v>
      </c>
      <c r="N12" s="41">
        <f t="shared" si="3"/>
        <v>1</v>
      </c>
      <c r="O12" s="42" t="str">
        <f>"#REF!/E8"</f>
        <v>#REF!/E8</v>
      </c>
      <c r="P12" s="43">
        <v>0.6</v>
      </c>
      <c r="Q12" s="43" t="str">
        <f>"#REF!-P8"</f>
        <v>#REF!-P8</v>
      </c>
    </row>
    <row r="13" spans="1:17" s="46" customFormat="1" ht="15" customHeight="1">
      <c r="A13" s="22">
        <v>8</v>
      </c>
      <c r="B13" s="23" t="s">
        <v>29</v>
      </c>
      <c r="C13" s="24">
        <v>4</v>
      </c>
      <c r="D13" s="25" t="s">
        <v>24</v>
      </c>
      <c r="E13" s="26">
        <f t="shared" si="0"/>
        <v>45</v>
      </c>
      <c r="F13" s="27">
        <v>30</v>
      </c>
      <c r="G13" s="28">
        <v>15</v>
      </c>
      <c r="H13" s="28"/>
      <c r="I13" s="29"/>
      <c r="J13" s="26">
        <f t="shared" si="4"/>
        <v>2</v>
      </c>
      <c r="K13" s="30">
        <f t="shared" si="5"/>
        <v>1</v>
      </c>
      <c r="L13" s="40" t="str">
        <f t="shared" si="2"/>
        <v>#REF!/25</v>
      </c>
      <c r="M13" s="41">
        <v>0</v>
      </c>
      <c r="N13" s="41">
        <f t="shared" si="3"/>
        <v>0</v>
      </c>
      <c r="O13" s="42" t="str">
        <f>"#REF!/E9"</f>
        <v>#REF!/E9</v>
      </c>
      <c r="P13" s="43">
        <v>0.6</v>
      </c>
      <c r="Q13" s="43" t="str">
        <f>"#REF!-P9"</f>
        <v>#REF!-P9</v>
      </c>
    </row>
    <row r="14" spans="1:17" s="35" customFormat="1" ht="15" customHeight="1">
      <c r="A14" s="22">
        <v>9</v>
      </c>
      <c r="B14" s="23" t="s">
        <v>30</v>
      </c>
      <c r="C14" s="24">
        <v>2</v>
      </c>
      <c r="D14" s="25" t="s">
        <v>20</v>
      </c>
      <c r="E14" s="26">
        <f t="shared" si="0"/>
        <v>30</v>
      </c>
      <c r="F14" s="27">
        <v>30</v>
      </c>
      <c r="G14" s="28"/>
      <c r="H14" s="28"/>
      <c r="I14" s="29"/>
      <c r="J14" s="26">
        <f t="shared" si="4"/>
        <v>2</v>
      </c>
      <c r="K14" s="30">
        <f t="shared" si="5"/>
        <v>0</v>
      </c>
      <c r="L14" s="31" t="str">
        <f t="shared" si="2"/>
        <v>#REF!/25</v>
      </c>
      <c r="M14" s="47">
        <v>1</v>
      </c>
      <c r="N14" s="32">
        <f t="shared" si="3"/>
        <v>0</v>
      </c>
      <c r="O14" s="33" t="str">
        <f>"#REF!/E10"</f>
        <v>#REF!/E10</v>
      </c>
      <c r="P14" s="34">
        <f>E14/25</f>
        <v>1.2</v>
      </c>
      <c r="Q14" s="34" t="str">
        <f>"#REF!-P10"</f>
        <v>#REF!-P10</v>
      </c>
    </row>
    <row r="15" spans="1:17" s="35" customFormat="1" ht="15" customHeight="1">
      <c r="A15" s="167">
        <v>10</v>
      </c>
      <c r="B15" s="44" t="s">
        <v>31</v>
      </c>
      <c r="C15" s="163">
        <v>3</v>
      </c>
      <c r="D15" s="165" t="s">
        <v>20</v>
      </c>
      <c r="E15" s="159">
        <f>SUM(F15:I15)</f>
        <v>30</v>
      </c>
      <c r="F15" s="157">
        <v>30</v>
      </c>
      <c r="G15" s="159"/>
      <c r="H15" s="159"/>
      <c r="I15" s="159"/>
      <c r="J15" s="159">
        <f t="shared" si="4"/>
        <v>2</v>
      </c>
      <c r="K15" s="157">
        <f>ROUNDUP((G15+H15+I15)/15,0)</f>
        <v>0</v>
      </c>
      <c r="L15" s="31" t="str">
        <f t="shared" si="2"/>
        <v>#REF!/25</v>
      </c>
      <c r="M15" s="32">
        <v>0</v>
      </c>
      <c r="N15" s="32">
        <f t="shared" si="3"/>
        <v>0</v>
      </c>
      <c r="O15" s="33" t="str">
        <f>"#REF!/E31"</f>
        <v>#REF!/E31</v>
      </c>
      <c r="P15" s="34">
        <v>2.2</v>
      </c>
      <c r="Q15" s="34" t="str">
        <f>"#REF!-P31"</f>
        <v>#REF!-P31</v>
      </c>
    </row>
    <row r="16" spans="1:17" s="35" customFormat="1" ht="15" customHeight="1">
      <c r="A16" s="162"/>
      <c r="B16" s="45" t="s">
        <v>32</v>
      </c>
      <c r="C16" s="164"/>
      <c r="D16" s="166"/>
      <c r="E16" s="160"/>
      <c r="F16" s="158"/>
      <c r="G16" s="160"/>
      <c r="H16" s="160"/>
      <c r="I16" s="160"/>
      <c r="J16" s="160"/>
      <c r="K16" s="158"/>
      <c r="L16" s="31" t="str">
        <f t="shared" si="2"/>
        <v>#REF!/25</v>
      </c>
      <c r="M16" s="32">
        <v>0</v>
      </c>
      <c r="N16" s="32">
        <f t="shared" si="3"/>
        <v>0</v>
      </c>
      <c r="O16" s="33" t="str">
        <f>"#REF!/E31"</f>
        <v>#REF!/E31</v>
      </c>
      <c r="P16" s="34">
        <v>2.2</v>
      </c>
      <c r="Q16" s="34" t="str">
        <f>"#REF!-P31"</f>
        <v>#REF!-P31</v>
      </c>
    </row>
    <row r="17" spans="1:17" s="35" customFormat="1" ht="15" customHeight="1">
      <c r="A17" s="22">
        <v>11</v>
      </c>
      <c r="B17" s="48" t="s">
        <v>33</v>
      </c>
      <c r="C17" s="24">
        <v>0</v>
      </c>
      <c r="D17" s="22" t="s">
        <v>20</v>
      </c>
      <c r="E17" s="26">
        <f t="shared" si="0"/>
        <v>5</v>
      </c>
      <c r="F17" s="37">
        <v>5</v>
      </c>
      <c r="G17" s="37"/>
      <c r="H17" s="37"/>
      <c r="I17" s="49"/>
      <c r="J17" s="26">
        <f t="shared" si="4"/>
        <v>1</v>
      </c>
      <c r="K17" s="30">
        <f t="shared" si="5"/>
        <v>0</v>
      </c>
      <c r="L17" s="40" t="str">
        <f t="shared" si="2"/>
        <v>#REF!/25</v>
      </c>
      <c r="M17" s="50">
        <v>1</v>
      </c>
      <c r="N17" s="41">
        <f t="shared" si="3"/>
        <v>0</v>
      </c>
      <c r="O17" s="42" t="str">
        <f>"#REF!/E12"</f>
        <v>#REF!/E12</v>
      </c>
      <c r="P17" s="43">
        <f>E17/25</f>
        <v>0.2</v>
      </c>
      <c r="Q17" s="43" t="str">
        <f>"#REF!-P12"</f>
        <v>#REF!-P12</v>
      </c>
    </row>
    <row r="18" spans="1:17" s="46" customFormat="1" ht="15" customHeight="1">
      <c r="A18" s="25"/>
      <c r="B18" s="51" t="s">
        <v>34</v>
      </c>
      <c r="C18" s="52">
        <f>SUM(C5:C17)</f>
        <v>30</v>
      </c>
      <c r="D18" s="53">
        <f>COUNTIF(D5:D17,"e")</f>
        <v>3</v>
      </c>
      <c r="E18" s="54">
        <f aca="true" t="shared" si="6" ref="E18:L18">SUM(E5:E17)</f>
        <v>365</v>
      </c>
      <c r="F18" s="54">
        <f t="shared" si="6"/>
        <v>170</v>
      </c>
      <c r="G18" s="54">
        <f t="shared" si="6"/>
        <v>100</v>
      </c>
      <c r="H18" s="54">
        <f t="shared" si="6"/>
        <v>95</v>
      </c>
      <c r="I18" s="54">
        <f t="shared" si="6"/>
        <v>0</v>
      </c>
      <c r="J18" s="54">
        <f t="shared" si="6"/>
        <v>12</v>
      </c>
      <c r="K18" s="55">
        <f t="shared" si="6"/>
        <v>13</v>
      </c>
      <c r="L18" s="56">
        <f t="shared" si="6"/>
        <v>1.2</v>
      </c>
      <c r="M18" s="57"/>
      <c r="N18" s="41"/>
      <c r="O18" s="42"/>
      <c r="P18" s="43"/>
      <c r="Q18" s="43"/>
    </row>
    <row r="19" spans="1:17" s="46" customFormat="1" ht="15" customHeight="1">
      <c r="A19" s="25"/>
      <c r="B19" s="58" t="s">
        <v>35</v>
      </c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57"/>
      <c r="N19" s="41"/>
      <c r="O19" s="42"/>
      <c r="P19" s="43"/>
      <c r="Q19" s="43"/>
    </row>
    <row r="20" spans="1:17" s="46" customFormat="1" ht="15" customHeight="1">
      <c r="A20" s="25">
        <v>12</v>
      </c>
      <c r="B20" s="23" t="s">
        <v>36</v>
      </c>
      <c r="C20" s="24">
        <v>2</v>
      </c>
      <c r="D20" s="25" t="s">
        <v>20</v>
      </c>
      <c r="E20" s="26">
        <f aca="true" t="shared" si="7" ref="E20:E29">SUM(F20:I20)</f>
        <v>30</v>
      </c>
      <c r="F20" s="26"/>
      <c r="G20" s="26"/>
      <c r="H20" s="61">
        <v>30</v>
      </c>
      <c r="I20" s="26"/>
      <c r="J20" s="26">
        <f>ROUNDUP(F20/15,0)</f>
        <v>0</v>
      </c>
      <c r="K20" s="30">
        <f>ROUNDUP((G20+H20+I20)/15,0)</f>
        <v>2</v>
      </c>
      <c r="L20" s="31" t="str">
        <f aca="true" t="shared" si="8" ref="L20:L25">"#REF!/25"</f>
        <v>#REF!/25</v>
      </c>
      <c r="M20" s="62">
        <v>0</v>
      </c>
      <c r="N20" s="32">
        <f aca="true" t="shared" si="9" ref="N20:N25">IF(H20&gt;0,1,0)</f>
        <v>1</v>
      </c>
      <c r="O20" s="33" t="str">
        <f>"#REF!/E17"</f>
        <v>#REF!/E17</v>
      </c>
      <c r="P20" s="34">
        <v>4.2</v>
      </c>
      <c r="Q20" s="34" t="str">
        <f>"#REF!-P17"</f>
        <v>#REF!-P17</v>
      </c>
    </row>
    <row r="21" spans="1:17" s="46" customFormat="1" ht="15" customHeight="1">
      <c r="A21" s="25">
        <v>13</v>
      </c>
      <c r="B21" s="23" t="s">
        <v>37</v>
      </c>
      <c r="C21" s="24">
        <v>0</v>
      </c>
      <c r="D21" s="25" t="s">
        <v>20</v>
      </c>
      <c r="E21" s="26">
        <f t="shared" si="7"/>
        <v>30</v>
      </c>
      <c r="F21" s="27"/>
      <c r="G21" s="28">
        <v>30</v>
      </c>
      <c r="H21" s="28"/>
      <c r="I21" s="26"/>
      <c r="J21" s="26">
        <f aca="true" t="shared" si="10" ref="J21:J29">ROUNDUP(F21/15,0)</f>
        <v>0</v>
      </c>
      <c r="K21" s="30">
        <f aca="true" t="shared" si="11" ref="K21:K29">ROUNDUP((G21+H21+I21)/15,0)</f>
        <v>2</v>
      </c>
      <c r="L21" s="40" t="str">
        <f t="shared" si="8"/>
        <v>#REF!/25</v>
      </c>
      <c r="M21" s="57">
        <v>0</v>
      </c>
      <c r="N21" s="41">
        <f t="shared" si="9"/>
        <v>0</v>
      </c>
      <c r="O21" s="42" t="str">
        <f>"#REF!/E18"</f>
        <v>#REF!/E18</v>
      </c>
      <c r="P21" s="43">
        <v>4</v>
      </c>
      <c r="Q21" s="43" t="str">
        <f>"#REF!-P18"</f>
        <v>#REF!-P18</v>
      </c>
    </row>
    <row r="22" spans="1:17" s="63" customFormat="1" ht="15" customHeight="1">
      <c r="A22" s="25">
        <v>14</v>
      </c>
      <c r="B22" s="23" t="s">
        <v>38</v>
      </c>
      <c r="C22" s="24">
        <v>7</v>
      </c>
      <c r="D22" s="25" t="s">
        <v>24</v>
      </c>
      <c r="E22" s="26">
        <f t="shared" si="7"/>
        <v>75</v>
      </c>
      <c r="F22" s="27">
        <v>30</v>
      </c>
      <c r="G22" s="28">
        <v>45</v>
      </c>
      <c r="H22" s="28"/>
      <c r="I22" s="26"/>
      <c r="J22" s="26">
        <f t="shared" si="10"/>
        <v>2</v>
      </c>
      <c r="K22" s="30">
        <f t="shared" si="11"/>
        <v>3</v>
      </c>
      <c r="L22" s="40" t="str">
        <f t="shared" si="8"/>
        <v>#REF!/25</v>
      </c>
      <c r="M22" s="41">
        <v>0</v>
      </c>
      <c r="N22" s="41">
        <f t="shared" si="9"/>
        <v>0</v>
      </c>
      <c r="O22" s="42" t="str">
        <f>"#REF!/E19"</f>
        <v>#REF!/E19</v>
      </c>
      <c r="P22" s="43">
        <v>4</v>
      </c>
      <c r="Q22" s="43" t="str">
        <f>"#REF!-P19"</f>
        <v>#REF!-P19</v>
      </c>
    </row>
    <row r="23" spans="1:17" s="65" customFormat="1" ht="15" customHeight="1">
      <c r="A23" s="25">
        <v>15</v>
      </c>
      <c r="B23" s="64" t="s">
        <v>39</v>
      </c>
      <c r="C23" s="24">
        <v>2</v>
      </c>
      <c r="D23" s="25" t="s">
        <v>20</v>
      </c>
      <c r="E23" s="26">
        <f t="shared" si="7"/>
        <v>30</v>
      </c>
      <c r="F23" s="27">
        <v>30</v>
      </c>
      <c r="G23" s="28"/>
      <c r="H23" s="28"/>
      <c r="I23" s="30"/>
      <c r="J23" s="26">
        <f t="shared" si="10"/>
        <v>2</v>
      </c>
      <c r="K23" s="30">
        <f t="shared" si="11"/>
        <v>0</v>
      </c>
      <c r="L23" s="31" t="str">
        <f t="shared" si="8"/>
        <v>#REF!/25</v>
      </c>
      <c r="M23" s="32">
        <v>0</v>
      </c>
      <c r="N23" s="32">
        <f t="shared" si="9"/>
        <v>0</v>
      </c>
      <c r="O23" s="33" t="str">
        <f>"#REF!/E20"</f>
        <v>#REF!/E20</v>
      </c>
      <c r="P23" s="34">
        <f>E23/25</f>
        <v>1.2</v>
      </c>
      <c r="Q23" s="34" t="str">
        <f>"#REF!-P20"</f>
        <v>#REF!-P20</v>
      </c>
    </row>
    <row r="24" spans="1:17" s="35" customFormat="1" ht="15" customHeight="1">
      <c r="A24" s="25">
        <v>16</v>
      </c>
      <c r="B24" s="23" t="s">
        <v>40</v>
      </c>
      <c r="C24" s="24">
        <v>4</v>
      </c>
      <c r="D24" s="22" t="s">
        <v>24</v>
      </c>
      <c r="E24" s="26">
        <f t="shared" si="7"/>
        <v>45</v>
      </c>
      <c r="F24" s="27">
        <v>30</v>
      </c>
      <c r="G24" s="28">
        <v>5</v>
      </c>
      <c r="H24" s="28">
        <v>10</v>
      </c>
      <c r="I24" s="26"/>
      <c r="J24" s="26">
        <f t="shared" si="10"/>
        <v>2</v>
      </c>
      <c r="K24" s="30">
        <f t="shared" si="11"/>
        <v>1</v>
      </c>
      <c r="L24" s="40" t="str">
        <f t="shared" si="8"/>
        <v>#REF!/25</v>
      </c>
      <c r="M24" s="50">
        <v>1</v>
      </c>
      <c r="N24" s="41">
        <f t="shared" si="9"/>
        <v>1</v>
      </c>
      <c r="O24" s="42" t="str">
        <f>"#REF!/E22"</f>
        <v>#REF!/E22</v>
      </c>
      <c r="P24" s="43">
        <f>E24/25</f>
        <v>1.8</v>
      </c>
      <c r="Q24" s="43" t="str">
        <f>"#REF!-P22"</f>
        <v>#REF!-P22</v>
      </c>
    </row>
    <row r="25" spans="1:17" s="65" customFormat="1" ht="15" customHeight="1">
      <c r="A25" s="25">
        <v>17</v>
      </c>
      <c r="B25" s="23" t="s">
        <v>41</v>
      </c>
      <c r="C25" s="24">
        <v>4</v>
      </c>
      <c r="D25" s="25" t="s">
        <v>24</v>
      </c>
      <c r="E25" s="26">
        <f t="shared" si="7"/>
        <v>45</v>
      </c>
      <c r="F25" s="26">
        <v>30</v>
      </c>
      <c r="G25" s="26">
        <v>5</v>
      </c>
      <c r="H25" s="26">
        <v>10</v>
      </c>
      <c r="I25" s="26"/>
      <c r="J25" s="26">
        <f t="shared" si="10"/>
        <v>2</v>
      </c>
      <c r="K25" s="30">
        <f t="shared" si="11"/>
        <v>1</v>
      </c>
      <c r="L25" s="40" t="str">
        <f t="shared" si="8"/>
        <v>#REF!/25</v>
      </c>
      <c r="M25" s="50">
        <v>1</v>
      </c>
      <c r="N25" s="41">
        <f t="shared" si="9"/>
        <v>1</v>
      </c>
      <c r="O25" s="66" t="str">
        <f>"#REF!/E23"</f>
        <v>#REF!/E23</v>
      </c>
      <c r="P25" s="43">
        <f>E25/25</f>
        <v>1.8</v>
      </c>
      <c r="Q25" s="43" t="str">
        <f>"#REF!-P23"</f>
        <v>#REF!-P23</v>
      </c>
    </row>
    <row r="26" spans="1:17" s="35" customFormat="1" ht="15" customHeight="1">
      <c r="A26" s="167">
        <v>18</v>
      </c>
      <c r="B26" s="44" t="s">
        <v>42</v>
      </c>
      <c r="C26" s="163">
        <v>3</v>
      </c>
      <c r="D26" s="165" t="s">
        <v>20</v>
      </c>
      <c r="E26" s="159">
        <f>SUM(F26:I26)</f>
        <v>30</v>
      </c>
      <c r="F26" s="157">
        <v>15</v>
      </c>
      <c r="G26" s="159">
        <v>5</v>
      </c>
      <c r="H26" s="159">
        <v>10</v>
      </c>
      <c r="I26" s="159"/>
      <c r="J26" s="159">
        <f t="shared" si="10"/>
        <v>1</v>
      </c>
      <c r="K26" s="157">
        <f>ROUNDUP((G26+H26+I26)/15,0)</f>
        <v>1</v>
      </c>
      <c r="L26" s="31" t="str">
        <f>"#REF!/25"</f>
        <v>#REF!/25</v>
      </c>
      <c r="M26" s="32">
        <v>0</v>
      </c>
      <c r="N26" s="32">
        <f>IF(H26&gt;0,1,0)</f>
        <v>1</v>
      </c>
      <c r="O26" s="33" t="str">
        <f>"#REF!/E31"</f>
        <v>#REF!/E31</v>
      </c>
      <c r="P26" s="34">
        <v>2.2</v>
      </c>
      <c r="Q26" s="34" t="str">
        <f>"#REF!-P31"</f>
        <v>#REF!-P31</v>
      </c>
    </row>
    <row r="27" spans="1:17" s="35" customFormat="1" ht="15" customHeight="1">
      <c r="A27" s="162"/>
      <c r="B27" s="45" t="s">
        <v>43</v>
      </c>
      <c r="C27" s="164"/>
      <c r="D27" s="166"/>
      <c r="E27" s="160"/>
      <c r="F27" s="158"/>
      <c r="G27" s="160"/>
      <c r="H27" s="160"/>
      <c r="I27" s="160"/>
      <c r="J27" s="160"/>
      <c r="K27" s="158"/>
      <c r="L27" s="31" t="str">
        <f>"#REF!/25"</f>
        <v>#REF!/25</v>
      </c>
      <c r="M27" s="32">
        <v>0</v>
      </c>
      <c r="N27" s="32">
        <f>IF(H27&gt;0,1,0)</f>
        <v>0</v>
      </c>
      <c r="O27" s="33" t="str">
        <f>"#REF!/E31"</f>
        <v>#REF!/E31</v>
      </c>
      <c r="P27" s="34">
        <v>2.2</v>
      </c>
      <c r="Q27" s="34" t="str">
        <f>"#REF!-P31"</f>
        <v>#REF!-P31</v>
      </c>
    </row>
    <row r="28" spans="1:17" s="65" customFormat="1" ht="15" customHeight="1">
      <c r="A28" s="25">
        <v>19</v>
      </c>
      <c r="B28" s="23" t="s">
        <v>44</v>
      </c>
      <c r="C28" s="24">
        <v>4</v>
      </c>
      <c r="D28" s="25" t="s">
        <v>20</v>
      </c>
      <c r="E28" s="26">
        <f t="shared" si="7"/>
        <v>45</v>
      </c>
      <c r="F28" s="26">
        <v>15</v>
      </c>
      <c r="G28" s="26">
        <v>10</v>
      </c>
      <c r="H28" s="26">
        <v>20</v>
      </c>
      <c r="I28" s="26"/>
      <c r="J28" s="26">
        <f t="shared" si="10"/>
        <v>1</v>
      </c>
      <c r="K28" s="30">
        <f t="shared" si="11"/>
        <v>2</v>
      </c>
      <c r="L28" s="40"/>
      <c r="M28" s="50"/>
      <c r="N28" s="41"/>
      <c r="O28" s="66"/>
      <c r="P28" s="43"/>
      <c r="Q28" s="43"/>
    </row>
    <row r="29" spans="1:17" s="65" customFormat="1" ht="15" customHeight="1">
      <c r="A29" s="25">
        <v>20</v>
      </c>
      <c r="B29" s="23" t="s">
        <v>45</v>
      </c>
      <c r="C29" s="24">
        <v>4</v>
      </c>
      <c r="D29" s="25" t="s">
        <v>20</v>
      </c>
      <c r="E29" s="26">
        <f t="shared" si="7"/>
        <v>45</v>
      </c>
      <c r="F29" s="26">
        <v>15</v>
      </c>
      <c r="G29" s="26">
        <v>10</v>
      </c>
      <c r="H29" s="26">
        <v>20</v>
      </c>
      <c r="I29" s="26"/>
      <c r="J29" s="26">
        <f t="shared" si="10"/>
        <v>1</v>
      </c>
      <c r="K29" s="30">
        <f t="shared" si="11"/>
        <v>2</v>
      </c>
      <c r="L29" s="40"/>
      <c r="M29" s="50"/>
      <c r="N29" s="41"/>
      <c r="O29" s="66"/>
      <c r="P29" s="43"/>
      <c r="Q29" s="43"/>
    </row>
    <row r="30" spans="1:17" s="35" customFormat="1" ht="15" customHeight="1">
      <c r="A30" s="22"/>
      <c r="B30" s="51" t="s">
        <v>34</v>
      </c>
      <c r="C30" s="52">
        <f>SUM(C20:C29)</f>
        <v>30</v>
      </c>
      <c r="D30" s="53">
        <f>COUNTIF(D20:D29,"e")</f>
        <v>3</v>
      </c>
      <c r="E30" s="54">
        <f aca="true" t="shared" si="12" ref="E30:L30">SUM(E20:E29)</f>
        <v>375</v>
      </c>
      <c r="F30" s="54">
        <f t="shared" si="12"/>
        <v>165</v>
      </c>
      <c r="G30" s="54">
        <f t="shared" si="12"/>
        <v>110</v>
      </c>
      <c r="H30" s="54">
        <f t="shared" si="12"/>
        <v>100</v>
      </c>
      <c r="I30" s="54">
        <f t="shared" si="12"/>
        <v>0</v>
      </c>
      <c r="J30" s="54">
        <f t="shared" si="12"/>
        <v>11</v>
      </c>
      <c r="K30" s="55">
        <f t="shared" si="12"/>
        <v>14</v>
      </c>
      <c r="L30" s="67">
        <f t="shared" si="12"/>
        <v>0</v>
      </c>
      <c r="M30" s="41"/>
      <c r="N30" s="41"/>
      <c r="O30" s="42"/>
      <c r="P30" s="43"/>
      <c r="Q30" s="43"/>
    </row>
    <row r="31" spans="1:17" s="35" customFormat="1" ht="15" customHeight="1">
      <c r="A31" s="22"/>
      <c r="B31" s="68" t="s">
        <v>46</v>
      </c>
      <c r="C31" s="69"/>
      <c r="D31" s="69"/>
      <c r="E31" s="69"/>
      <c r="F31" s="69"/>
      <c r="G31" s="69"/>
      <c r="H31" s="69"/>
      <c r="I31" s="69"/>
      <c r="J31" s="69"/>
      <c r="K31" s="58"/>
      <c r="L31" s="67"/>
      <c r="M31" s="41"/>
      <c r="N31" s="41"/>
      <c r="O31" s="42"/>
      <c r="P31" s="43"/>
      <c r="Q31" s="43"/>
    </row>
    <row r="32" spans="1:17" s="35" customFormat="1" ht="15" customHeight="1">
      <c r="A32" s="22">
        <v>21</v>
      </c>
      <c r="B32" s="23" t="s">
        <v>47</v>
      </c>
      <c r="C32" s="70">
        <v>2</v>
      </c>
      <c r="D32" s="22" t="s">
        <v>20</v>
      </c>
      <c r="E32" s="26">
        <f aca="true" t="shared" si="13" ref="E32:E40">SUM(F32:I32)</f>
        <v>30</v>
      </c>
      <c r="F32" s="26"/>
      <c r="G32" s="26"/>
      <c r="H32" s="61">
        <v>30</v>
      </c>
      <c r="I32" s="26"/>
      <c r="J32" s="26">
        <f>ROUNDUP(F32/15,0)</f>
        <v>0</v>
      </c>
      <c r="K32" s="30">
        <f>ROUNDUP((G32+H32+I32)/15,0)</f>
        <v>2</v>
      </c>
      <c r="L32" s="31" t="str">
        <f aca="true" t="shared" si="14" ref="L32:L58">"#REF!/25"</f>
        <v>#REF!/25</v>
      </c>
      <c r="M32" s="32">
        <v>0</v>
      </c>
      <c r="N32" s="32">
        <f>IF(H32&gt;0,1,0)</f>
        <v>1</v>
      </c>
      <c r="O32" s="33" t="str">
        <f>"#REF!/E27"</f>
        <v>#REF!/E27</v>
      </c>
      <c r="P32" s="34">
        <v>2.6</v>
      </c>
      <c r="Q32" s="34" t="str">
        <f>"#REF!-P27"</f>
        <v>#REF!-P27</v>
      </c>
    </row>
    <row r="33" spans="1:17" s="35" customFormat="1" ht="15" customHeight="1">
      <c r="A33" s="22">
        <v>22</v>
      </c>
      <c r="B33" s="23" t="s">
        <v>48</v>
      </c>
      <c r="C33" s="70">
        <v>1</v>
      </c>
      <c r="D33" s="22" t="s">
        <v>20</v>
      </c>
      <c r="E33" s="26">
        <f t="shared" si="13"/>
        <v>15</v>
      </c>
      <c r="F33" s="30">
        <v>15</v>
      </c>
      <c r="G33" s="30"/>
      <c r="H33" s="71"/>
      <c r="I33" s="30"/>
      <c r="J33" s="26">
        <f>ROUNDUP(F33/15,0)</f>
        <v>1</v>
      </c>
      <c r="K33" s="30">
        <f>ROUNDUP((G33+H33+I33)/17,0)</f>
        <v>0</v>
      </c>
      <c r="L33" s="31" t="str">
        <f t="shared" si="14"/>
        <v>#REF!/25</v>
      </c>
      <c r="M33" s="32">
        <v>0</v>
      </c>
      <c r="N33" s="32">
        <f>IF(H33&gt;0,1,0)</f>
        <v>0</v>
      </c>
      <c r="O33" s="33" t="str">
        <f>"#REF!/E28"</f>
        <v>#REF!/E28</v>
      </c>
      <c r="P33" s="34">
        <v>2.5</v>
      </c>
      <c r="Q33" s="34" t="str">
        <f>"#REF!-P28"</f>
        <v>#REF!-P28</v>
      </c>
    </row>
    <row r="34" spans="1:17" s="35" customFormat="1" ht="15" customHeight="1">
      <c r="A34" s="161">
        <v>23</v>
      </c>
      <c r="B34" s="72" t="s">
        <v>49</v>
      </c>
      <c r="C34" s="157">
        <v>3</v>
      </c>
      <c r="D34" s="157" t="s">
        <v>24</v>
      </c>
      <c r="E34" s="157">
        <f>SUM(F34:I34)</f>
        <v>45</v>
      </c>
      <c r="F34" s="157">
        <v>15</v>
      </c>
      <c r="G34" s="157">
        <v>10</v>
      </c>
      <c r="H34" s="157">
        <v>20</v>
      </c>
      <c r="I34" s="157"/>
      <c r="J34" s="157">
        <f>ROUNDUP(F34/15,0)</f>
        <v>1</v>
      </c>
      <c r="K34" s="157">
        <f>ROUNDUP((G34+H34+I35)/15,0)</f>
        <v>2</v>
      </c>
      <c r="L34" s="31"/>
      <c r="M34" s="32"/>
      <c r="N34" s="32"/>
      <c r="O34" s="33"/>
      <c r="P34" s="34"/>
      <c r="Q34" s="34"/>
    </row>
    <row r="35" spans="1:17" s="35" customFormat="1" ht="15" customHeight="1">
      <c r="A35" s="162"/>
      <c r="B35" s="73" t="s">
        <v>50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40" t="str">
        <f t="shared" si="14"/>
        <v>#REF!/25</v>
      </c>
      <c r="M35" s="41">
        <v>0</v>
      </c>
      <c r="N35" s="41">
        <f>IF(H34&gt;0,1,0)</f>
        <v>1</v>
      </c>
      <c r="O35" s="42" t="str">
        <f>"#REF!/E29"</f>
        <v>#REF!/E29</v>
      </c>
      <c r="P35" s="43">
        <v>2.6</v>
      </c>
      <c r="Q35" s="43" t="str">
        <f>"#REF!-P29"</f>
        <v>#REF!-P29</v>
      </c>
    </row>
    <row r="36" spans="1:17" s="35" customFormat="1" ht="15" customHeight="1">
      <c r="A36" s="22">
        <v>24</v>
      </c>
      <c r="B36" s="23" t="s">
        <v>51</v>
      </c>
      <c r="C36" s="70">
        <v>3</v>
      </c>
      <c r="D36" s="25" t="s">
        <v>24</v>
      </c>
      <c r="E36" s="26">
        <f t="shared" si="13"/>
        <v>45</v>
      </c>
      <c r="F36" s="30">
        <v>15</v>
      </c>
      <c r="G36" s="30">
        <v>10</v>
      </c>
      <c r="H36" s="71">
        <v>20</v>
      </c>
      <c r="I36" s="74"/>
      <c r="J36" s="26">
        <f aca="true" t="shared" si="15" ref="J36:J42">ROUNDUP(F36/15,0)</f>
        <v>1</v>
      </c>
      <c r="K36" s="30">
        <f aca="true" t="shared" si="16" ref="K36:K42">ROUNDUP((G36+H36+I36)/15,0)</f>
        <v>2</v>
      </c>
      <c r="L36" s="40" t="str">
        <f t="shared" si="14"/>
        <v>#REF!/25</v>
      </c>
      <c r="M36" s="41">
        <v>0</v>
      </c>
      <c r="N36" s="41">
        <f>IF(H36&gt;0,1,0)</f>
        <v>1</v>
      </c>
      <c r="O36" s="42" t="str">
        <f>"#REF!/E30"</f>
        <v>#REF!/E30</v>
      </c>
      <c r="P36" s="43">
        <v>2.5</v>
      </c>
      <c r="Q36" s="43" t="str">
        <f>"#REF!-P30"</f>
        <v>#REF!-P30</v>
      </c>
    </row>
    <row r="37" spans="1:17" s="35" customFormat="1" ht="15" customHeight="1">
      <c r="A37" s="22">
        <v>25</v>
      </c>
      <c r="B37" s="23" t="s">
        <v>122</v>
      </c>
      <c r="C37" s="24">
        <v>4</v>
      </c>
      <c r="D37" s="25" t="s">
        <v>24</v>
      </c>
      <c r="E37" s="26">
        <f>SUM(F37:I37)</f>
        <v>45</v>
      </c>
      <c r="F37" s="27">
        <v>15</v>
      </c>
      <c r="G37" s="30">
        <v>10</v>
      </c>
      <c r="H37" s="71">
        <v>20</v>
      </c>
      <c r="I37" s="26"/>
      <c r="J37" s="26">
        <f t="shared" si="15"/>
        <v>1</v>
      </c>
      <c r="K37" s="30">
        <f t="shared" si="16"/>
        <v>2</v>
      </c>
      <c r="L37" s="40" t="str">
        <f t="shared" si="14"/>
        <v>#REF!/25</v>
      </c>
      <c r="M37" s="41">
        <v>0</v>
      </c>
      <c r="N37" s="41">
        <f>IF(H37&gt;0,1,0)</f>
        <v>1</v>
      </c>
      <c r="O37" s="42" t="str">
        <f>"#REF!/E40"</f>
        <v>#REF!/E40</v>
      </c>
      <c r="P37" s="43">
        <v>2.6</v>
      </c>
      <c r="Q37" s="43" t="str">
        <f>"#REF!-P40"</f>
        <v>#REF!-P40</v>
      </c>
    </row>
    <row r="38" spans="1:17" s="35" customFormat="1" ht="15" customHeight="1">
      <c r="A38" s="22">
        <v>26</v>
      </c>
      <c r="B38" s="23" t="s">
        <v>53</v>
      </c>
      <c r="C38" s="24">
        <v>3</v>
      </c>
      <c r="D38" s="22" t="s">
        <v>20</v>
      </c>
      <c r="E38" s="26">
        <f>SUM(F38:I38)</f>
        <v>30</v>
      </c>
      <c r="F38" s="27">
        <v>15</v>
      </c>
      <c r="G38" s="28">
        <v>5</v>
      </c>
      <c r="H38" s="28">
        <v>10</v>
      </c>
      <c r="I38" s="30"/>
      <c r="J38" s="26">
        <f t="shared" si="15"/>
        <v>1</v>
      </c>
      <c r="K38" s="30">
        <f t="shared" si="16"/>
        <v>1</v>
      </c>
      <c r="L38" s="40" t="str">
        <f t="shared" si="14"/>
        <v>#REF!/25</v>
      </c>
      <c r="M38" s="50">
        <v>1</v>
      </c>
      <c r="N38" s="41">
        <f>IF(H38&gt;0,1,0)</f>
        <v>1</v>
      </c>
      <c r="O38" s="66" t="str">
        <f>"#REF!/E43"</f>
        <v>#REF!/E43</v>
      </c>
      <c r="P38" s="43">
        <f>E38/25</f>
        <v>1.2</v>
      </c>
      <c r="Q38" s="43" t="str">
        <f>"#REF!-P43"</f>
        <v>#REF!-P43</v>
      </c>
    </row>
    <row r="39" spans="1:17" s="77" customFormat="1" ht="15" customHeight="1">
      <c r="A39" s="22">
        <v>27</v>
      </c>
      <c r="B39" s="23" t="s">
        <v>54</v>
      </c>
      <c r="C39" s="24">
        <v>3</v>
      </c>
      <c r="D39" s="25" t="s">
        <v>20</v>
      </c>
      <c r="E39" s="26">
        <f t="shared" si="13"/>
        <v>30</v>
      </c>
      <c r="F39" s="26">
        <v>15</v>
      </c>
      <c r="G39" s="26">
        <v>5</v>
      </c>
      <c r="H39" s="61">
        <v>10</v>
      </c>
      <c r="I39" s="26"/>
      <c r="J39" s="26">
        <f t="shared" si="15"/>
        <v>1</v>
      </c>
      <c r="K39" s="30">
        <f t="shared" si="16"/>
        <v>1</v>
      </c>
      <c r="L39" s="75"/>
      <c r="M39" s="76"/>
      <c r="N39" s="76"/>
      <c r="P39" s="76"/>
      <c r="Q39" s="76"/>
    </row>
    <row r="40" spans="1:17" s="35" customFormat="1" ht="15" customHeight="1">
      <c r="A40" s="22">
        <v>28</v>
      </c>
      <c r="B40" s="23" t="s">
        <v>55</v>
      </c>
      <c r="C40" s="70">
        <v>3</v>
      </c>
      <c r="D40" s="22" t="s">
        <v>20</v>
      </c>
      <c r="E40" s="26">
        <f t="shared" si="13"/>
        <v>30</v>
      </c>
      <c r="F40" s="22">
        <v>15</v>
      </c>
      <c r="G40" s="22">
        <v>5</v>
      </c>
      <c r="H40" s="22">
        <v>10</v>
      </c>
      <c r="I40" s="30"/>
      <c r="J40" s="26">
        <f t="shared" si="15"/>
        <v>1</v>
      </c>
      <c r="K40" s="30">
        <f t="shared" si="16"/>
        <v>1</v>
      </c>
      <c r="L40" s="40"/>
      <c r="M40" s="50"/>
      <c r="N40" s="41"/>
      <c r="O40" s="66"/>
      <c r="P40" s="43"/>
      <c r="Q40" s="43"/>
    </row>
    <row r="41" spans="1:17" s="35" customFormat="1" ht="15" customHeight="1">
      <c r="A41" s="22">
        <v>29</v>
      </c>
      <c r="B41" s="23" t="s">
        <v>56</v>
      </c>
      <c r="C41" s="70">
        <v>3</v>
      </c>
      <c r="D41" s="22" t="s">
        <v>20</v>
      </c>
      <c r="E41" s="26">
        <f>SUM(F41:I41)</f>
        <v>30</v>
      </c>
      <c r="F41" s="22">
        <v>15</v>
      </c>
      <c r="G41" s="22">
        <v>15</v>
      </c>
      <c r="H41" s="22"/>
      <c r="I41" s="30"/>
      <c r="J41" s="26">
        <f t="shared" si="15"/>
        <v>1</v>
      </c>
      <c r="K41" s="30">
        <f t="shared" si="16"/>
        <v>1</v>
      </c>
      <c r="L41" s="40" t="str">
        <f>"#REF!/25"</f>
        <v>#REF!/25</v>
      </c>
      <c r="M41" s="50">
        <v>1</v>
      </c>
      <c r="N41" s="41">
        <f>IF(H41&gt;0,1,0)</f>
        <v>0</v>
      </c>
      <c r="O41" s="66" t="str">
        <f>"#REF!/E33"</f>
        <v>#REF!/E33</v>
      </c>
      <c r="P41" s="43">
        <f>E41/25</f>
        <v>1.2</v>
      </c>
      <c r="Q41" s="43" t="str">
        <f>"#REF!-P33"</f>
        <v>#REF!-P33</v>
      </c>
    </row>
    <row r="42" spans="1:17" s="35" customFormat="1" ht="15" customHeight="1">
      <c r="A42" s="167">
        <v>30</v>
      </c>
      <c r="B42" s="44" t="s">
        <v>57</v>
      </c>
      <c r="C42" s="163">
        <v>2</v>
      </c>
      <c r="D42" s="165" t="s">
        <v>20</v>
      </c>
      <c r="E42" s="159">
        <f>SUM(F42:I42)</f>
        <v>30</v>
      </c>
      <c r="F42" s="157">
        <v>15</v>
      </c>
      <c r="G42" s="159">
        <v>15</v>
      </c>
      <c r="H42" s="159"/>
      <c r="I42" s="159"/>
      <c r="J42" s="159">
        <f t="shared" si="15"/>
        <v>1</v>
      </c>
      <c r="K42" s="157">
        <f t="shared" si="16"/>
        <v>1</v>
      </c>
      <c r="L42" s="40" t="str">
        <f>"#REF!/25"</f>
        <v>#REF!/25</v>
      </c>
      <c r="M42" s="41">
        <v>0</v>
      </c>
      <c r="N42" s="41">
        <f>IF(H42&gt;0,1,0)</f>
        <v>0</v>
      </c>
      <c r="O42" s="42" t="str">
        <f>"#REF!/E31"</f>
        <v>#REF!/E31</v>
      </c>
      <c r="P42" s="43">
        <v>2.2</v>
      </c>
      <c r="Q42" s="43" t="str">
        <f>"#REF!-P31"</f>
        <v>#REF!-P31</v>
      </c>
    </row>
    <row r="43" spans="1:17" s="35" customFormat="1" ht="15" customHeight="1">
      <c r="A43" s="167"/>
      <c r="B43" s="45" t="s">
        <v>58</v>
      </c>
      <c r="C43" s="164"/>
      <c r="D43" s="166"/>
      <c r="E43" s="160"/>
      <c r="F43" s="158"/>
      <c r="G43" s="160"/>
      <c r="H43" s="160"/>
      <c r="I43" s="160"/>
      <c r="J43" s="160"/>
      <c r="K43" s="158"/>
      <c r="L43" s="40" t="str">
        <f>"#REF!/25"</f>
        <v>#REF!/25</v>
      </c>
      <c r="M43" s="41">
        <v>0</v>
      </c>
      <c r="N43" s="41">
        <f>IF(H43&gt;0,1,0)</f>
        <v>0</v>
      </c>
      <c r="O43" s="42" t="str">
        <f>"#REF!/E31"</f>
        <v>#REF!/E31</v>
      </c>
      <c r="P43" s="43">
        <v>2.2</v>
      </c>
      <c r="Q43" s="43" t="str">
        <f>"#REF!-P31"</f>
        <v>#REF!-P31</v>
      </c>
    </row>
    <row r="44" spans="1:17" s="35" customFormat="1" ht="15" customHeight="1">
      <c r="A44" s="167">
        <v>31</v>
      </c>
      <c r="B44" s="44" t="s">
        <v>59</v>
      </c>
      <c r="C44" s="168">
        <v>3</v>
      </c>
      <c r="D44" s="165" t="s">
        <v>20</v>
      </c>
      <c r="E44" s="159">
        <f>SUM(F44:I44)</f>
        <v>30</v>
      </c>
      <c r="F44" s="157">
        <v>15</v>
      </c>
      <c r="G44" s="159">
        <v>5</v>
      </c>
      <c r="H44" s="159">
        <v>10</v>
      </c>
      <c r="I44" s="159"/>
      <c r="J44" s="159">
        <f>ROUNDUP(F44/15,0)</f>
        <v>1</v>
      </c>
      <c r="K44" s="157">
        <f>ROUNDUP((G44+H44+I44)/15,0)</f>
        <v>1</v>
      </c>
      <c r="L44" s="31" t="str">
        <f>"#REF!/25"</f>
        <v>#REF!/25</v>
      </c>
      <c r="M44" s="32">
        <v>0</v>
      </c>
      <c r="N44" s="32">
        <f>IF(H44&gt;0,1,0)</f>
        <v>1</v>
      </c>
      <c r="O44" s="33" t="str">
        <f>"#REF!/E31"</f>
        <v>#REF!/E31</v>
      </c>
      <c r="P44" s="34">
        <v>2.2</v>
      </c>
      <c r="Q44" s="34" t="str">
        <f>"#REF!-P31"</f>
        <v>#REF!-P31</v>
      </c>
    </row>
    <row r="45" spans="1:17" s="35" customFormat="1" ht="15" customHeight="1">
      <c r="A45" s="167"/>
      <c r="B45" s="45" t="s">
        <v>60</v>
      </c>
      <c r="C45" s="169"/>
      <c r="D45" s="166"/>
      <c r="E45" s="160"/>
      <c r="F45" s="158"/>
      <c r="G45" s="160"/>
      <c r="H45" s="160"/>
      <c r="I45" s="160"/>
      <c r="J45" s="160"/>
      <c r="K45" s="158"/>
      <c r="L45" s="31" t="str">
        <f>"#REF!/25"</f>
        <v>#REF!/25</v>
      </c>
      <c r="M45" s="32">
        <v>0</v>
      </c>
      <c r="N45" s="32">
        <f>IF(H45&gt;0,1,0)</f>
        <v>0</v>
      </c>
      <c r="O45" s="33" t="str">
        <f>"#REF!/E31"</f>
        <v>#REF!/E31</v>
      </c>
      <c r="P45" s="34">
        <v>2.2</v>
      </c>
      <c r="Q45" s="34" t="str">
        <f>"#REF!-P31"</f>
        <v>#REF!-P31</v>
      </c>
    </row>
    <row r="46" spans="1:17" s="35" customFormat="1" ht="15" customHeight="1">
      <c r="A46" s="22"/>
      <c r="B46" s="78" t="s">
        <v>34</v>
      </c>
      <c r="C46" s="55">
        <f>SUM(C32:C45)</f>
        <v>30</v>
      </c>
      <c r="D46" s="79">
        <f>COUNTIF(D32:D45,"e")</f>
        <v>3</v>
      </c>
      <c r="E46" s="80">
        <f aca="true" t="shared" si="17" ref="E46:L46">SUM(E32:E45)</f>
        <v>360</v>
      </c>
      <c r="F46" s="80">
        <f t="shared" si="17"/>
        <v>150</v>
      </c>
      <c r="G46" s="80">
        <f t="shared" si="17"/>
        <v>80</v>
      </c>
      <c r="H46" s="80">
        <f t="shared" si="17"/>
        <v>130</v>
      </c>
      <c r="I46" s="80">
        <f t="shared" si="17"/>
        <v>0</v>
      </c>
      <c r="J46" s="80">
        <f t="shared" si="17"/>
        <v>10</v>
      </c>
      <c r="K46" s="80">
        <f t="shared" si="17"/>
        <v>14</v>
      </c>
      <c r="L46" s="67">
        <f t="shared" si="17"/>
        <v>0</v>
      </c>
      <c r="M46" s="41"/>
      <c r="N46" s="41"/>
      <c r="O46" s="42"/>
      <c r="P46" s="43"/>
      <c r="Q46" s="43"/>
    </row>
    <row r="47" spans="1:17" s="35" customFormat="1" ht="15" customHeight="1">
      <c r="A47" s="22"/>
      <c r="B47" s="68" t="s">
        <v>61</v>
      </c>
      <c r="C47" s="69"/>
      <c r="D47" s="69"/>
      <c r="E47" s="69"/>
      <c r="F47" s="69"/>
      <c r="G47" s="69"/>
      <c r="H47" s="69"/>
      <c r="I47" s="69"/>
      <c r="J47" s="69"/>
      <c r="K47" s="58"/>
      <c r="L47" s="67"/>
      <c r="M47" s="41"/>
      <c r="N47" s="41"/>
      <c r="O47" s="42"/>
      <c r="P47" s="43"/>
      <c r="Q47" s="43"/>
    </row>
    <row r="48" spans="1:17" s="35" customFormat="1" ht="15" customHeight="1">
      <c r="A48" s="22">
        <v>32</v>
      </c>
      <c r="B48" s="23" t="s">
        <v>62</v>
      </c>
      <c r="C48" s="24">
        <v>2</v>
      </c>
      <c r="D48" s="22" t="s">
        <v>24</v>
      </c>
      <c r="E48" s="26">
        <f>SUM(F48:I48)</f>
        <v>30</v>
      </c>
      <c r="F48" s="26"/>
      <c r="G48" s="26"/>
      <c r="H48" s="61">
        <v>30</v>
      </c>
      <c r="I48" s="26"/>
      <c r="J48" s="26">
        <f aca="true" t="shared" si="18" ref="J48:J59">ROUNDUP(F48/15,0)</f>
        <v>0</v>
      </c>
      <c r="K48" s="30">
        <f>ROUNDUP((G48+H48+I48)/15,0)</f>
        <v>2</v>
      </c>
      <c r="L48" s="40" t="str">
        <f>"#REF!/25"</f>
        <v>#REF!/25</v>
      </c>
      <c r="M48" s="41">
        <v>0</v>
      </c>
      <c r="N48" s="41">
        <f aca="true" t="shared" si="19" ref="N48:N53">IF(H48&gt;0,1,0)</f>
        <v>1</v>
      </c>
      <c r="O48" s="42" t="str">
        <f>"#REF!/E38"</f>
        <v>#REF!/E38</v>
      </c>
      <c r="P48" s="43">
        <v>2.8</v>
      </c>
      <c r="Q48" s="43" t="str">
        <f>"#REF!-P38"</f>
        <v>#REF!-P38</v>
      </c>
    </row>
    <row r="49" spans="1:17" s="35" customFormat="1" ht="15" customHeight="1">
      <c r="A49" s="161">
        <v>33</v>
      </c>
      <c r="B49" s="44" t="s">
        <v>63</v>
      </c>
      <c r="C49" s="163">
        <v>3</v>
      </c>
      <c r="D49" s="165" t="s">
        <v>20</v>
      </c>
      <c r="E49" s="159">
        <f>SUM(F49:I49)</f>
        <v>45</v>
      </c>
      <c r="F49" s="157">
        <v>15</v>
      </c>
      <c r="G49" s="159">
        <v>10</v>
      </c>
      <c r="H49" s="159">
        <v>20</v>
      </c>
      <c r="I49" s="159"/>
      <c r="J49" s="159">
        <f t="shared" si="18"/>
        <v>1</v>
      </c>
      <c r="K49" s="157">
        <f>ROUNDUP((G49+H49+I49)/15,0)</f>
        <v>2</v>
      </c>
      <c r="L49" s="40" t="str">
        <f t="shared" si="14"/>
        <v>#REF!/25</v>
      </c>
      <c r="M49" s="41">
        <v>0</v>
      </c>
      <c r="N49" s="41">
        <f t="shared" si="19"/>
        <v>1</v>
      </c>
      <c r="O49" s="42" t="str">
        <f>"#REF!/E31"</f>
        <v>#REF!/E31</v>
      </c>
      <c r="P49" s="43">
        <v>2.2</v>
      </c>
      <c r="Q49" s="43" t="str">
        <f>"#REF!-P31"</f>
        <v>#REF!-P31</v>
      </c>
    </row>
    <row r="50" spans="1:17" s="35" customFormat="1" ht="15" customHeight="1">
      <c r="A50" s="162"/>
      <c r="B50" s="45" t="s">
        <v>64</v>
      </c>
      <c r="C50" s="164"/>
      <c r="D50" s="166"/>
      <c r="E50" s="160"/>
      <c r="F50" s="158"/>
      <c r="G50" s="160"/>
      <c r="H50" s="160"/>
      <c r="I50" s="160"/>
      <c r="J50" s="160"/>
      <c r="K50" s="158"/>
      <c r="L50" s="40" t="str">
        <f t="shared" si="14"/>
        <v>#REF!/25</v>
      </c>
      <c r="M50" s="41">
        <v>0</v>
      </c>
      <c r="N50" s="41">
        <f t="shared" si="19"/>
        <v>0</v>
      </c>
      <c r="O50" s="42" t="str">
        <f>"#REF!/E31"</f>
        <v>#REF!/E31</v>
      </c>
      <c r="P50" s="43">
        <v>2.2</v>
      </c>
      <c r="Q50" s="43" t="str">
        <f>"#REF!-P31"</f>
        <v>#REF!-P31</v>
      </c>
    </row>
    <row r="51" spans="1:17" s="35" customFormat="1" ht="15" customHeight="1">
      <c r="A51" s="161">
        <v>34</v>
      </c>
      <c r="B51" s="44" t="s">
        <v>65</v>
      </c>
      <c r="C51" s="163">
        <v>3</v>
      </c>
      <c r="D51" s="165" t="s">
        <v>20</v>
      </c>
      <c r="E51" s="159">
        <f>SUM(F51:I51)</f>
        <v>30</v>
      </c>
      <c r="F51" s="157">
        <v>15</v>
      </c>
      <c r="G51" s="159">
        <v>5</v>
      </c>
      <c r="H51" s="159">
        <v>10</v>
      </c>
      <c r="I51" s="159"/>
      <c r="J51" s="159">
        <f t="shared" si="18"/>
        <v>1</v>
      </c>
      <c r="K51" s="157">
        <f>ROUNDUP((G51+H51+I51)/15,0)</f>
        <v>1</v>
      </c>
      <c r="L51" s="40" t="str">
        <f t="shared" si="14"/>
        <v>#REF!/25</v>
      </c>
      <c r="M51" s="41">
        <v>0</v>
      </c>
      <c r="N51" s="41">
        <f t="shared" si="19"/>
        <v>1</v>
      </c>
      <c r="O51" s="42" t="str">
        <f>"#REF!/E31"</f>
        <v>#REF!/E31</v>
      </c>
      <c r="P51" s="43">
        <v>2.2</v>
      </c>
      <c r="Q51" s="43" t="str">
        <f>"#REF!-P31"</f>
        <v>#REF!-P31</v>
      </c>
    </row>
    <row r="52" spans="1:17" s="35" customFormat="1" ht="15" customHeight="1">
      <c r="A52" s="162"/>
      <c r="B52" s="45" t="s">
        <v>66</v>
      </c>
      <c r="C52" s="164"/>
      <c r="D52" s="166"/>
      <c r="E52" s="160"/>
      <c r="F52" s="158"/>
      <c r="G52" s="160"/>
      <c r="H52" s="160"/>
      <c r="I52" s="160"/>
      <c r="J52" s="160"/>
      <c r="K52" s="158"/>
      <c r="L52" s="40" t="str">
        <f t="shared" si="14"/>
        <v>#REF!/25</v>
      </c>
      <c r="M52" s="41">
        <v>0</v>
      </c>
      <c r="N52" s="41">
        <f t="shared" si="19"/>
        <v>0</v>
      </c>
      <c r="O52" s="42" t="str">
        <f>"#REF!/E31"</f>
        <v>#REF!/E31</v>
      </c>
      <c r="P52" s="43">
        <v>2.2</v>
      </c>
      <c r="Q52" s="43" t="str">
        <f>"#REF!-P31"</f>
        <v>#REF!-P31</v>
      </c>
    </row>
    <row r="53" spans="1:17" s="35" customFormat="1" ht="15" customHeight="1">
      <c r="A53" s="22">
        <v>35</v>
      </c>
      <c r="B53" s="23" t="s">
        <v>67</v>
      </c>
      <c r="C53" s="24">
        <v>4</v>
      </c>
      <c r="D53" s="25" t="s">
        <v>20</v>
      </c>
      <c r="E53" s="26">
        <f>SUM(F53:I53)</f>
        <v>45</v>
      </c>
      <c r="F53" s="27">
        <v>15</v>
      </c>
      <c r="G53" s="28">
        <v>10</v>
      </c>
      <c r="H53" s="28">
        <v>20</v>
      </c>
      <c r="I53" s="74"/>
      <c r="J53" s="26">
        <f t="shared" si="18"/>
        <v>1</v>
      </c>
      <c r="K53" s="30">
        <f>ROUNDUP((G53+H53+I53)/15,0)</f>
        <v>2</v>
      </c>
      <c r="L53" s="40" t="str">
        <f t="shared" si="14"/>
        <v>#REF!/25</v>
      </c>
      <c r="M53" s="41">
        <v>0</v>
      </c>
      <c r="N53" s="41">
        <f t="shared" si="19"/>
        <v>1</v>
      </c>
      <c r="O53" s="42" t="str">
        <f>"#REF!/E41"</f>
        <v>#REF!/E41</v>
      </c>
      <c r="P53" s="43">
        <f>E53/25</f>
        <v>1.8</v>
      </c>
      <c r="Q53" s="43" t="str">
        <f>"#REF!-P41"</f>
        <v>#REF!-P41</v>
      </c>
    </row>
    <row r="54" spans="1:17" s="35" customFormat="1" ht="15" customHeight="1">
      <c r="A54" s="161">
        <v>36</v>
      </c>
      <c r="B54" s="44" t="s">
        <v>68</v>
      </c>
      <c r="C54" s="163">
        <v>3</v>
      </c>
      <c r="D54" s="165" t="s">
        <v>20</v>
      </c>
      <c r="E54" s="159">
        <f>SUM(F54:I54)</f>
        <v>30</v>
      </c>
      <c r="F54" s="157">
        <v>15</v>
      </c>
      <c r="G54" s="159">
        <v>5</v>
      </c>
      <c r="H54" s="159">
        <v>10</v>
      </c>
      <c r="I54" s="159"/>
      <c r="J54" s="159">
        <f t="shared" si="18"/>
        <v>1</v>
      </c>
      <c r="K54" s="157">
        <f>ROUNDUP((G54+H54+I54)/15,0)</f>
        <v>1</v>
      </c>
      <c r="L54" s="40" t="str">
        <f t="shared" si="14"/>
        <v>#REF!/25</v>
      </c>
      <c r="M54" s="41">
        <v>0</v>
      </c>
      <c r="N54" s="41">
        <f>IF(H54&gt;0,1,0)</f>
        <v>1</v>
      </c>
      <c r="O54" s="42" t="str">
        <f>"#REF!/E31"</f>
        <v>#REF!/E31</v>
      </c>
      <c r="P54" s="43">
        <v>2.2</v>
      </c>
      <c r="Q54" s="43" t="str">
        <f>"#REF!-P31"</f>
        <v>#REF!-P31</v>
      </c>
    </row>
    <row r="55" spans="1:17" s="35" customFormat="1" ht="15" customHeight="1">
      <c r="A55" s="162"/>
      <c r="B55" s="45" t="s">
        <v>69</v>
      </c>
      <c r="C55" s="164"/>
      <c r="D55" s="166"/>
      <c r="E55" s="160"/>
      <c r="F55" s="158"/>
      <c r="G55" s="160"/>
      <c r="H55" s="160"/>
      <c r="I55" s="160"/>
      <c r="J55" s="160"/>
      <c r="K55" s="158"/>
      <c r="L55" s="40" t="str">
        <f t="shared" si="14"/>
        <v>#REF!/25</v>
      </c>
      <c r="M55" s="41">
        <v>0</v>
      </c>
      <c r="N55" s="41">
        <f>IF(H55&gt;0,1,0)</f>
        <v>0</v>
      </c>
      <c r="O55" s="42" t="str">
        <f>"#REF!/E31"</f>
        <v>#REF!/E31</v>
      </c>
      <c r="P55" s="43">
        <v>2.2</v>
      </c>
      <c r="Q55" s="43" t="str">
        <f>"#REF!-P31"</f>
        <v>#REF!-P31</v>
      </c>
    </row>
    <row r="56" spans="1:17" s="35" customFormat="1" ht="15" customHeight="1">
      <c r="A56" s="22">
        <v>37</v>
      </c>
      <c r="B56" s="81" t="s">
        <v>70</v>
      </c>
      <c r="C56" s="82">
        <v>4</v>
      </c>
      <c r="D56" s="22" t="s">
        <v>20</v>
      </c>
      <c r="E56" s="26">
        <f>SUM(F56:I56)</f>
        <v>45</v>
      </c>
      <c r="F56" s="37">
        <v>15</v>
      </c>
      <c r="G56" s="38">
        <v>10</v>
      </c>
      <c r="H56" s="38">
        <v>20</v>
      </c>
      <c r="I56" s="30"/>
      <c r="J56" s="26">
        <f t="shared" si="18"/>
        <v>1</v>
      </c>
      <c r="K56" s="30">
        <f>ROUNDUP((G56+H56+I56)/15,0)</f>
        <v>2</v>
      </c>
      <c r="L56" s="40"/>
      <c r="M56" s="50"/>
      <c r="N56" s="41"/>
      <c r="O56" s="66"/>
      <c r="P56" s="43"/>
      <c r="Q56" s="43"/>
    </row>
    <row r="57" spans="1:17" s="35" customFormat="1" ht="15" customHeight="1">
      <c r="A57" s="22">
        <v>38</v>
      </c>
      <c r="B57" s="83" t="s">
        <v>71</v>
      </c>
      <c r="C57" s="24">
        <v>3</v>
      </c>
      <c r="D57" s="25" t="s">
        <v>24</v>
      </c>
      <c r="E57" s="26">
        <f>SUM(F57:I57)</f>
        <v>45</v>
      </c>
      <c r="F57" s="27">
        <v>30</v>
      </c>
      <c r="G57" s="28">
        <v>5</v>
      </c>
      <c r="H57" s="28">
        <v>10</v>
      </c>
      <c r="I57" s="26"/>
      <c r="J57" s="26">
        <f>ROUNDUP(F57/15,0)</f>
        <v>2</v>
      </c>
      <c r="K57" s="30">
        <f>ROUNDUP((G57+H57+I57)/15,0)</f>
        <v>1</v>
      </c>
      <c r="L57" s="40" t="str">
        <f>"#REF!/25"</f>
        <v>#REF!/25</v>
      </c>
      <c r="M57" s="41">
        <v>0</v>
      </c>
      <c r="N57" s="41">
        <f>IF(H57&gt;0,1,0)</f>
        <v>1</v>
      </c>
      <c r="O57" s="42" t="str">
        <f>"#REF!/E42"</f>
        <v>#REF!/E42</v>
      </c>
      <c r="P57" s="43">
        <f>E57/25</f>
        <v>1.8</v>
      </c>
      <c r="Q57" s="43" t="str">
        <f>"#REF!-P42"</f>
        <v>#REF!-P42</v>
      </c>
    </row>
    <row r="58" spans="1:17" s="35" customFormat="1" ht="15" customHeight="1">
      <c r="A58" s="22">
        <v>39</v>
      </c>
      <c r="B58" s="36" t="s">
        <v>52</v>
      </c>
      <c r="C58" s="70">
        <v>4</v>
      </c>
      <c r="D58" s="22" t="s">
        <v>20</v>
      </c>
      <c r="E58" s="26">
        <f>SUM(F58:I58)</f>
        <v>45</v>
      </c>
      <c r="F58" s="30">
        <v>15</v>
      </c>
      <c r="G58" s="30">
        <v>10</v>
      </c>
      <c r="H58" s="71">
        <v>20</v>
      </c>
      <c r="I58" s="30"/>
      <c r="J58" s="26">
        <f>ROUNDUP(F58/15,0)</f>
        <v>1</v>
      </c>
      <c r="K58" s="30">
        <f>ROUNDUP((G58+H58+I58)/15,0)</f>
        <v>2</v>
      </c>
      <c r="L58" s="40" t="str">
        <f t="shared" si="14"/>
        <v>#REF!/25</v>
      </c>
      <c r="M58" s="41">
        <v>0</v>
      </c>
      <c r="N58" s="41">
        <f>IF(H58&gt;0,1,0)</f>
        <v>1</v>
      </c>
      <c r="O58" s="42" t="str">
        <f>"#REF!/E32"</f>
        <v>#REF!/E32</v>
      </c>
      <c r="P58" s="43">
        <f>E58/25</f>
        <v>1.8</v>
      </c>
      <c r="Q58" s="43" t="str">
        <f>"#REF!-P32"</f>
        <v>#REF!-P32</v>
      </c>
    </row>
    <row r="59" spans="1:17" s="35" customFormat="1" ht="15" customHeight="1">
      <c r="A59" s="22">
        <v>40</v>
      </c>
      <c r="B59" s="83" t="s">
        <v>72</v>
      </c>
      <c r="C59" s="82">
        <v>4</v>
      </c>
      <c r="D59" s="25" t="s">
        <v>24</v>
      </c>
      <c r="E59" s="26">
        <f>SUM(F59:I59)</f>
        <v>45</v>
      </c>
      <c r="F59" s="26">
        <v>15</v>
      </c>
      <c r="G59" s="26">
        <v>10</v>
      </c>
      <c r="H59" s="61">
        <v>20</v>
      </c>
      <c r="I59" s="26"/>
      <c r="J59" s="26">
        <f t="shared" si="18"/>
        <v>1</v>
      </c>
      <c r="K59" s="30">
        <f>ROUNDUP((G59+H59+I59)/15,0)</f>
        <v>2</v>
      </c>
      <c r="L59" s="40" t="str">
        <f>"#REF!/25"</f>
        <v>#REF!/25</v>
      </c>
      <c r="M59" s="50">
        <v>1</v>
      </c>
      <c r="N59" s="41">
        <f>IF(H59&gt;0,1,0)</f>
        <v>1</v>
      </c>
      <c r="O59" s="42" t="str">
        <f>"#REF!/E45"</f>
        <v>#REF!/E45</v>
      </c>
      <c r="P59" s="43">
        <f>E59/25</f>
        <v>1.8</v>
      </c>
      <c r="Q59" s="43" t="str">
        <f>"#REF!-P45"</f>
        <v>#REF!-P45</v>
      </c>
    </row>
    <row r="60" spans="1:17" s="46" customFormat="1" ht="15" customHeight="1">
      <c r="A60" s="84"/>
      <c r="B60" s="51" t="s">
        <v>34</v>
      </c>
      <c r="C60" s="52">
        <f>SUM(C48:C59)</f>
        <v>30</v>
      </c>
      <c r="D60" s="53">
        <f>COUNTIF(D46:D59,"e")</f>
        <v>3</v>
      </c>
      <c r="E60" s="54">
        <f aca="true" t="shared" si="20" ref="E60:Q60">SUM(E48:E59)</f>
        <v>360</v>
      </c>
      <c r="F60" s="54">
        <f t="shared" si="20"/>
        <v>135</v>
      </c>
      <c r="G60" s="54">
        <f t="shared" si="20"/>
        <v>65</v>
      </c>
      <c r="H60" s="54">
        <f t="shared" si="20"/>
        <v>160</v>
      </c>
      <c r="I60" s="54">
        <f t="shared" si="20"/>
        <v>0</v>
      </c>
      <c r="J60" s="54">
        <f t="shared" si="20"/>
        <v>9</v>
      </c>
      <c r="K60" s="54">
        <f t="shared" si="20"/>
        <v>15</v>
      </c>
      <c r="L60" s="85">
        <f t="shared" si="20"/>
        <v>0</v>
      </c>
      <c r="M60" s="86">
        <f t="shared" si="20"/>
        <v>1</v>
      </c>
      <c r="N60" s="86">
        <f t="shared" si="20"/>
        <v>8</v>
      </c>
      <c r="O60" s="86">
        <f t="shared" si="20"/>
        <v>0</v>
      </c>
      <c r="P60" s="86">
        <f t="shared" si="20"/>
        <v>23.200000000000003</v>
      </c>
      <c r="Q60" s="86">
        <f t="shared" si="20"/>
        <v>0</v>
      </c>
    </row>
    <row r="61" spans="1:17" s="90" customFormat="1" ht="15" customHeight="1">
      <c r="A61" s="87"/>
      <c r="B61" s="16" t="s">
        <v>73</v>
      </c>
      <c r="C61" s="17"/>
      <c r="D61" s="17"/>
      <c r="E61" s="17"/>
      <c r="F61" s="17"/>
      <c r="G61" s="17"/>
      <c r="H61" s="17"/>
      <c r="I61" s="17"/>
      <c r="J61" s="17"/>
      <c r="K61" s="18"/>
      <c r="L61" s="88"/>
      <c r="M61" s="89"/>
      <c r="N61" s="89"/>
      <c r="P61" s="89"/>
      <c r="Q61" s="89"/>
    </row>
    <row r="62" spans="1:17" s="90" customFormat="1" ht="15" customHeight="1">
      <c r="A62" s="22">
        <v>41</v>
      </c>
      <c r="B62" s="36" t="s">
        <v>74</v>
      </c>
      <c r="C62" s="82">
        <v>4</v>
      </c>
      <c r="D62" s="22" t="s">
        <v>24</v>
      </c>
      <c r="E62" s="26">
        <f aca="true" t="shared" si="21" ref="E62:E69">SUM(F62:I62)</f>
        <v>45</v>
      </c>
      <c r="F62" s="37">
        <v>15</v>
      </c>
      <c r="G62" s="38">
        <v>10</v>
      </c>
      <c r="H62" s="38">
        <v>20</v>
      </c>
      <c r="I62" s="26"/>
      <c r="J62" s="26">
        <f>ROUNDUP(F62/15,0)</f>
        <v>1</v>
      </c>
      <c r="K62" s="30">
        <f>ROUNDUP((G62+H62+I62)/15,0)</f>
        <v>2</v>
      </c>
      <c r="L62" s="88"/>
      <c r="M62" s="89"/>
      <c r="N62" s="89"/>
      <c r="P62" s="89"/>
      <c r="Q62" s="89"/>
    </row>
    <row r="63" spans="1:17" s="90" customFormat="1" ht="15" customHeight="1">
      <c r="A63" s="22">
        <v>42</v>
      </c>
      <c r="B63" s="36" t="s">
        <v>75</v>
      </c>
      <c r="C63" s="82">
        <v>4</v>
      </c>
      <c r="D63" s="22" t="s">
        <v>24</v>
      </c>
      <c r="E63" s="26">
        <f t="shared" si="21"/>
        <v>50</v>
      </c>
      <c r="F63" s="37">
        <v>15</v>
      </c>
      <c r="G63" s="38">
        <v>10</v>
      </c>
      <c r="H63" s="38">
        <v>20</v>
      </c>
      <c r="I63" s="26">
        <v>5</v>
      </c>
      <c r="J63" s="26">
        <f aca="true" t="shared" si="22" ref="J63:J69">ROUNDUP(F63/15,0)</f>
        <v>1</v>
      </c>
      <c r="K63" s="30">
        <f aca="true" t="shared" si="23" ref="K63:K69">ROUNDUP((G63+H63+I63)/15,0)</f>
        <v>3</v>
      </c>
      <c r="L63" s="88"/>
      <c r="M63" s="89"/>
      <c r="N63" s="89"/>
      <c r="P63" s="89"/>
      <c r="Q63" s="89"/>
    </row>
    <row r="64" spans="1:17" s="90" customFormat="1" ht="15" customHeight="1">
      <c r="A64" s="22">
        <v>43</v>
      </c>
      <c r="B64" s="36" t="s">
        <v>76</v>
      </c>
      <c r="C64" s="82">
        <v>4</v>
      </c>
      <c r="D64" s="22" t="s">
        <v>24</v>
      </c>
      <c r="E64" s="26">
        <f t="shared" si="21"/>
        <v>45</v>
      </c>
      <c r="F64" s="37">
        <v>15</v>
      </c>
      <c r="G64" s="38">
        <v>10</v>
      </c>
      <c r="H64" s="38">
        <v>20</v>
      </c>
      <c r="I64" s="26"/>
      <c r="J64" s="26">
        <f>ROUNDUP(F64/15,0)</f>
        <v>1</v>
      </c>
      <c r="K64" s="30">
        <f>ROUNDUP((G64+H64+I64)/15,0)</f>
        <v>2</v>
      </c>
      <c r="L64" s="88"/>
      <c r="M64" s="89"/>
      <c r="N64" s="89"/>
      <c r="P64" s="89"/>
      <c r="Q64" s="89"/>
    </row>
    <row r="65" spans="1:17" s="90" customFormat="1" ht="15" customHeight="1">
      <c r="A65" s="22">
        <v>44</v>
      </c>
      <c r="B65" s="36" t="s">
        <v>77</v>
      </c>
      <c r="C65" s="82">
        <v>4</v>
      </c>
      <c r="D65" s="22" t="s">
        <v>20</v>
      </c>
      <c r="E65" s="26">
        <f t="shared" si="21"/>
        <v>45</v>
      </c>
      <c r="F65" s="37">
        <v>15</v>
      </c>
      <c r="G65" s="38">
        <v>10</v>
      </c>
      <c r="H65" s="38">
        <v>20</v>
      </c>
      <c r="I65" s="26"/>
      <c r="J65" s="26">
        <f>ROUNDUP(F65/15,0)</f>
        <v>1</v>
      </c>
      <c r="K65" s="30">
        <f>ROUNDUP((G65+H65+I65)/15,0)</f>
        <v>2</v>
      </c>
      <c r="L65" s="88"/>
      <c r="M65" s="89"/>
      <c r="N65" s="89"/>
      <c r="P65" s="89"/>
      <c r="Q65" s="89"/>
    </row>
    <row r="66" spans="1:17" s="90" customFormat="1" ht="15" customHeight="1">
      <c r="A66" s="22">
        <v>45</v>
      </c>
      <c r="B66" s="36" t="s">
        <v>78</v>
      </c>
      <c r="C66" s="82">
        <v>4</v>
      </c>
      <c r="D66" s="22" t="s">
        <v>20</v>
      </c>
      <c r="E66" s="26">
        <f t="shared" si="21"/>
        <v>45</v>
      </c>
      <c r="F66" s="37">
        <v>15</v>
      </c>
      <c r="G66" s="38">
        <v>10</v>
      </c>
      <c r="H66" s="38">
        <v>20</v>
      </c>
      <c r="I66" s="26"/>
      <c r="J66" s="26">
        <f>ROUNDUP(F66/15,0)</f>
        <v>1</v>
      </c>
      <c r="K66" s="30">
        <f>ROUNDUP((G66+H66+I66)/15,0)</f>
        <v>2</v>
      </c>
      <c r="L66" s="88"/>
      <c r="M66" s="89"/>
      <c r="N66" s="89"/>
      <c r="P66" s="89"/>
      <c r="Q66" s="89"/>
    </row>
    <row r="67" spans="1:17" s="90" customFormat="1" ht="15" customHeight="1">
      <c r="A67" s="22">
        <v>46</v>
      </c>
      <c r="B67" s="36" t="s">
        <v>79</v>
      </c>
      <c r="C67" s="82">
        <v>3</v>
      </c>
      <c r="D67" s="22" t="s">
        <v>20</v>
      </c>
      <c r="E67" s="26">
        <f t="shared" si="21"/>
        <v>45</v>
      </c>
      <c r="F67" s="37">
        <v>15</v>
      </c>
      <c r="G67" s="38">
        <v>10</v>
      </c>
      <c r="H67" s="38">
        <v>20</v>
      </c>
      <c r="I67" s="26"/>
      <c r="J67" s="26">
        <f>ROUNDUP(F67/15,0)</f>
        <v>1</v>
      </c>
      <c r="K67" s="30">
        <f>ROUNDUP((G67+H67+I67)/15,0)</f>
        <v>2</v>
      </c>
      <c r="L67" s="88"/>
      <c r="M67" s="89"/>
      <c r="N67" s="89"/>
      <c r="P67" s="89"/>
      <c r="Q67" s="89"/>
    </row>
    <row r="68" spans="1:17" s="90" customFormat="1" ht="15" customHeight="1">
      <c r="A68" s="22">
        <v>47</v>
      </c>
      <c r="B68" s="36" t="s">
        <v>80</v>
      </c>
      <c r="C68" s="82">
        <v>4</v>
      </c>
      <c r="D68" s="22" t="s">
        <v>20</v>
      </c>
      <c r="E68" s="26">
        <f t="shared" si="21"/>
        <v>45</v>
      </c>
      <c r="F68" s="37">
        <v>15</v>
      </c>
      <c r="G68" s="38">
        <v>10</v>
      </c>
      <c r="H68" s="38">
        <v>20</v>
      </c>
      <c r="I68" s="26"/>
      <c r="J68" s="26">
        <f t="shared" si="22"/>
        <v>1</v>
      </c>
      <c r="K68" s="30">
        <f t="shared" si="23"/>
        <v>2</v>
      </c>
      <c r="L68" s="88"/>
      <c r="M68" s="89"/>
      <c r="N68" s="89"/>
      <c r="P68" s="89"/>
      <c r="Q68" s="89"/>
    </row>
    <row r="69" spans="1:17" s="90" customFormat="1" ht="15" customHeight="1">
      <c r="A69" s="22">
        <v>48</v>
      </c>
      <c r="B69" s="91" t="s">
        <v>81</v>
      </c>
      <c r="C69" s="82">
        <v>3</v>
      </c>
      <c r="D69" s="22" t="s">
        <v>20</v>
      </c>
      <c r="E69" s="26">
        <f t="shared" si="21"/>
        <v>45</v>
      </c>
      <c r="F69" s="37">
        <v>15</v>
      </c>
      <c r="G69" s="38">
        <v>10</v>
      </c>
      <c r="H69" s="38">
        <v>20</v>
      </c>
      <c r="I69" s="26"/>
      <c r="J69" s="26">
        <f t="shared" si="22"/>
        <v>1</v>
      </c>
      <c r="K69" s="30">
        <f t="shared" si="23"/>
        <v>2</v>
      </c>
      <c r="L69" s="88"/>
      <c r="M69" s="89"/>
      <c r="N69" s="89"/>
      <c r="P69" s="89"/>
      <c r="Q69" s="89"/>
    </row>
    <row r="70" spans="1:17" s="90" customFormat="1" ht="15" customHeight="1">
      <c r="A70" s="92"/>
      <c r="B70" s="51" t="s">
        <v>34</v>
      </c>
      <c r="C70" s="52">
        <f>SUM(C62:C69)</f>
        <v>30</v>
      </c>
      <c r="D70" s="53">
        <f>COUNTIF(D61:D69,"e")</f>
        <v>3</v>
      </c>
      <c r="E70" s="54">
        <f>SUM(E62:E69)</f>
        <v>365</v>
      </c>
      <c r="F70" s="54">
        <f aca="true" t="shared" si="24" ref="F70:K70">SUM(F62:F69)</f>
        <v>120</v>
      </c>
      <c r="G70" s="54">
        <f t="shared" si="24"/>
        <v>80</v>
      </c>
      <c r="H70" s="54">
        <f t="shared" si="24"/>
        <v>160</v>
      </c>
      <c r="I70" s="54">
        <f t="shared" si="24"/>
        <v>5</v>
      </c>
      <c r="J70" s="54">
        <f t="shared" si="24"/>
        <v>8</v>
      </c>
      <c r="K70" s="54">
        <f t="shared" si="24"/>
        <v>17</v>
      </c>
      <c r="L70" s="88"/>
      <c r="M70" s="89"/>
      <c r="N70" s="89"/>
      <c r="P70" s="89"/>
      <c r="Q70" s="89"/>
    </row>
    <row r="71" spans="1:17" s="90" customFormat="1" ht="15" customHeight="1">
      <c r="A71" s="92"/>
      <c r="B71" s="68" t="s">
        <v>82</v>
      </c>
      <c r="C71" s="69"/>
      <c r="D71" s="69"/>
      <c r="E71" s="69"/>
      <c r="F71" s="69"/>
      <c r="G71" s="69"/>
      <c r="H71" s="69"/>
      <c r="I71" s="69"/>
      <c r="J71" s="69"/>
      <c r="K71" s="58"/>
      <c r="L71" s="88"/>
      <c r="M71" s="89"/>
      <c r="N71" s="89"/>
      <c r="P71" s="89"/>
      <c r="Q71" s="89"/>
    </row>
    <row r="72" spans="1:17" s="35" customFormat="1" ht="15" customHeight="1">
      <c r="A72" s="161">
        <v>49</v>
      </c>
      <c r="B72" s="44" t="s">
        <v>83</v>
      </c>
      <c r="C72" s="163">
        <v>3</v>
      </c>
      <c r="D72" s="165" t="s">
        <v>24</v>
      </c>
      <c r="E72" s="159">
        <f>SUM(F72:I72)</f>
        <v>45</v>
      </c>
      <c r="F72" s="157">
        <v>15</v>
      </c>
      <c r="G72" s="159">
        <v>10</v>
      </c>
      <c r="H72" s="159">
        <v>20</v>
      </c>
      <c r="I72" s="159"/>
      <c r="J72" s="159">
        <f>ROUNDUP(F72/15,0)</f>
        <v>1</v>
      </c>
      <c r="K72" s="157">
        <f>ROUNDUP((G72+H72+I72)/15,0)</f>
        <v>2</v>
      </c>
      <c r="L72" s="40" t="str">
        <f>"#REF!/25"</f>
        <v>#REF!/25</v>
      </c>
      <c r="M72" s="41">
        <v>0</v>
      </c>
      <c r="N72" s="41">
        <f>IF(H72&gt;0,1,0)</f>
        <v>1</v>
      </c>
      <c r="O72" s="42" t="str">
        <f>"#REF!/E31"</f>
        <v>#REF!/E31</v>
      </c>
      <c r="P72" s="43">
        <v>2.2</v>
      </c>
      <c r="Q72" s="43" t="str">
        <f>"#REF!-P31"</f>
        <v>#REF!-P31</v>
      </c>
    </row>
    <row r="73" spans="1:17" s="35" customFormat="1" ht="15" customHeight="1">
      <c r="A73" s="162"/>
      <c r="B73" s="45" t="s">
        <v>84</v>
      </c>
      <c r="C73" s="164"/>
      <c r="D73" s="166"/>
      <c r="E73" s="160"/>
      <c r="F73" s="158"/>
      <c r="G73" s="160"/>
      <c r="H73" s="160"/>
      <c r="I73" s="160"/>
      <c r="J73" s="160"/>
      <c r="K73" s="158"/>
      <c r="L73" s="40" t="str">
        <f>"#REF!/25"</f>
        <v>#REF!/25</v>
      </c>
      <c r="M73" s="41">
        <v>0</v>
      </c>
      <c r="N73" s="41">
        <f>IF(H73&gt;0,1,0)</f>
        <v>0</v>
      </c>
      <c r="O73" s="42" t="str">
        <f>"#REF!/E31"</f>
        <v>#REF!/E31</v>
      </c>
      <c r="P73" s="43">
        <v>2.2</v>
      </c>
      <c r="Q73" s="43" t="str">
        <f>"#REF!-P31"</f>
        <v>#REF!-P31</v>
      </c>
    </row>
    <row r="74" spans="1:17" s="90" customFormat="1" ht="15" customHeight="1">
      <c r="A74" s="22">
        <v>50</v>
      </c>
      <c r="B74" s="23" t="s">
        <v>85</v>
      </c>
      <c r="C74" s="24">
        <v>3</v>
      </c>
      <c r="D74" s="22" t="s">
        <v>20</v>
      </c>
      <c r="E74" s="26">
        <f>SUM(F74:I74)</f>
        <v>45</v>
      </c>
      <c r="F74" s="26">
        <v>15</v>
      </c>
      <c r="G74" s="26">
        <v>10</v>
      </c>
      <c r="H74" s="61">
        <v>20</v>
      </c>
      <c r="I74" s="26"/>
      <c r="J74" s="26">
        <f>ROUNDUP(F74/15,0)</f>
        <v>1</v>
      </c>
      <c r="K74" s="30">
        <f>ROUNDUP((G74+H74+I74)/15,0)</f>
        <v>2</v>
      </c>
      <c r="L74" s="88"/>
      <c r="M74" s="89"/>
      <c r="N74" s="89"/>
      <c r="P74" s="89"/>
      <c r="Q74" s="89"/>
    </row>
    <row r="75" spans="1:17" s="35" customFormat="1" ht="15" customHeight="1">
      <c r="A75" s="161">
        <v>51</v>
      </c>
      <c r="B75" s="44" t="s">
        <v>86</v>
      </c>
      <c r="C75" s="163">
        <v>3</v>
      </c>
      <c r="D75" s="165" t="s">
        <v>24</v>
      </c>
      <c r="E75" s="159">
        <f>SUM(F75:I75)</f>
        <v>45</v>
      </c>
      <c r="F75" s="157">
        <v>15</v>
      </c>
      <c r="G75" s="159">
        <v>10</v>
      </c>
      <c r="H75" s="159">
        <v>20</v>
      </c>
      <c r="I75" s="159"/>
      <c r="J75" s="159">
        <f>ROUNDUP(F75/15,0)</f>
        <v>1</v>
      </c>
      <c r="K75" s="157">
        <f>ROUNDUP((G75+H75+I75)/15,0)</f>
        <v>2</v>
      </c>
      <c r="L75" s="40" t="str">
        <f>"#REF!/25"</f>
        <v>#REF!/25</v>
      </c>
      <c r="M75" s="41">
        <v>0</v>
      </c>
      <c r="N75" s="41">
        <f>IF(H75&gt;0,1,0)</f>
        <v>1</v>
      </c>
      <c r="O75" s="42" t="str">
        <f>"#REF!/E31"</f>
        <v>#REF!/E31</v>
      </c>
      <c r="P75" s="43">
        <v>2.2</v>
      </c>
      <c r="Q75" s="43" t="str">
        <f>"#REF!-P31"</f>
        <v>#REF!-P31</v>
      </c>
    </row>
    <row r="76" spans="1:17" s="35" customFormat="1" ht="15" customHeight="1">
      <c r="A76" s="162"/>
      <c r="B76" s="45" t="s">
        <v>87</v>
      </c>
      <c r="C76" s="164"/>
      <c r="D76" s="166"/>
      <c r="E76" s="160"/>
      <c r="F76" s="158"/>
      <c r="G76" s="160"/>
      <c r="H76" s="160"/>
      <c r="I76" s="160"/>
      <c r="J76" s="160"/>
      <c r="K76" s="158"/>
      <c r="L76" s="40" t="str">
        <f>"#REF!/25"</f>
        <v>#REF!/25</v>
      </c>
      <c r="M76" s="41">
        <v>0</v>
      </c>
      <c r="N76" s="41">
        <f>IF(H76&gt;0,1,0)</f>
        <v>0</v>
      </c>
      <c r="O76" s="42" t="str">
        <f>"#REF!/E31"</f>
        <v>#REF!/E31</v>
      </c>
      <c r="P76" s="43">
        <v>2.2</v>
      </c>
      <c r="Q76" s="43" t="str">
        <f>"#REF!-P31"</f>
        <v>#REF!-P31</v>
      </c>
    </row>
    <row r="77" spans="1:17" s="35" customFormat="1" ht="15" customHeight="1">
      <c r="A77" s="161">
        <v>52</v>
      </c>
      <c r="B77" s="44" t="s">
        <v>88</v>
      </c>
      <c r="C77" s="163">
        <v>3</v>
      </c>
      <c r="D77" s="165" t="s">
        <v>20</v>
      </c>
      <c r="E77" s="159">
        <f>SUM(F77:I77)</f>
        <v>30</v>
      </c>
      <c r="F77" s="157">
        <v>15</v>
      </c>
      <c r="G77" s="159">
        <v>5</v>
      </c>
      <c r="H77" s="159">
        <v>10</v>
      </c>
      <c r="I77" s="159"/>
      <c r="J77" s="159">
        <f>ROUNDUP(F77/15,0)</f>
        <v>1</v>
      </c>
      <c r="K77" s="157">
        <f>ROUNDUP((G77+H77+I77)/15,0)</f>
        <v>1</v>
      </c>
      <c r="L77" s="40" t="str">
        <f>"#REF!/25"</f>
        <v>#REF!/25</v>
      </c>
      <c r="M77" s="41">
        <v>0</v>
      </c>
      <c r="N77" s="41">
        <f>IF(H77&gt;0,1,0)</f>
        <v>1</v>
      </c>
      <c r="O77" s="42" t="str">
        <f>"#REF!/E31"</f>
        <v>#REF!/E31</v>
      </c>
      <c r="P77" s="43">
        <v>2.2</v>
      </c>
      <c r="Q77" s="43" t="str">
        <f>"#REF!-P31"</f>
        <v>#REF!-P31</v>
      </c>
    </row>
    <row r="78" spans="1:17" s="35" customFormat="1" ht="15" customHeight="1">
      <c r="A78" s="162"/>
      <c r="B78" s="45" t="s">
        <v>89</v>
      </c>
      <c r="C78" s="164"/>
      <c r="D78" s="166"/>
      <c r="E78" s="160"/>
      <c r="F78" s="158"/>
      <c r="G78" s="160"/>
      <c r="H78" s="160"/>
      <c r="I78" s="160"/>
      <c r="J78" s="160"/>
      <c r="K78" s="158"/>
      <c r="L78" s="40" t="str">
        <f>"#REF!/25"</f>
        <v>#REF!/25</v>
      </c>
      <c r="M78" s="41">
        <v>0</v>
      </c>
      <c r="N78" s="41">
        <f>IF(H78&gt;0,1,0)</f>
        <v>0</v>
      </c>
      <c r="O78" s="42" t="str">
        <f>"#REF!/E31"</f>
        <v>#REF!/E31</v>
      </c>
      <c r="P78" s="43">
        <v>2.2</v>
      </c>
      <c r="Q78" s="43" t="str">
        <f>"#REF!-P31"</f>
        <v>#REF!-P31</v>
      </c>
    </row>
    <row r="79" spans="1:17" s="77" customFormat="1" ht="15" customHeight="1">
      <c r="A79" s="25">
        <v>53</v>
      </c>
      <c r="B79" s="23" t="s">
        <v>90</v>
      </c>
      <c r="C79" s="24">
        <v>4</v>
      </c>
      <c r="D79" s="25" t="s">
        <v>20</v>
      </c>
      <c r="E79" s="26">
        <f>SUM(F79:I79)</f>
        <v>45</v>
      </c>
      <c r="F79" s="24">
        <v>15</v>
      </c>
      <c r="G79" s="28">
        <v>10</v>
      </c>
      <c r="H79" s="93">
        <v>20</v>
      </c>
      <c r="I79" s="26"/>
      <c r="J79" s="26">
        <f aca="true" t="shared" si="25" ref="J79:J85">ROUNDUP(F79/15,0)</f>
        <v>1</v>
      </c>
      <c r="K79" s="30">
        <f aca="true" t="shared" si="26" ref="K79:K85">ROUNDUP((G79+H79+I79)/15,0)</f>
        <v>2</v>
      </c>
      <c r="L79" s="75"/>
      <c r="M79" s="76"/>
      <c r="N79" s="76"/>
      <c r="P79" s="76"/>
      <c r="Q79" s="76"/>
    </row>
    <row r="80" spans="1:17" s="77" customFormat="1" ht="15" customHeight="1">
      <c r="A80" s="25">
        <v>54</v>
      </c>
      <c r="B80" s="23" t="s">
        <v>91</v>
      </c>
      <c r="C80" s="24">
        <v>4</v>
      </c>
      <c r="D80" s="25" t="s">
        <v>24</v>
      </c>
      <c r="E80" s="26">
        <f>SUM(F80:I80)</f>
        <v>45</v>
      </c>
      <c r="F80" s="24">
        <v>15</v>
      </c>
      <c r="G80" s="28">
        <v>10</v>
      </c>
      <c r="H80" s="93">
        <v>20</v>
      </c>
      <c r="I80" s="26"/>
      <c r="J80" s="26">
        <f t="shared" si="25"/>
        <v>1</v>
      </c>
      <c r="K80" s="30">
        <f t="shared" si="26"/>
        <v>2</v>
      </c>
      <c r="L80" s="75"/>
      <c r="M80" s="76"/>
      <c r="N80" s="76"/>
      <c r="P80" s="76"/>
      <c r="Q80" s="76"/>
    </row>
    <row r="81" spans="1:17" s="96" customFormat="1" ht="15" customHeight="1">
      <c r="A81" s="25">
        <v>55</v>
      </c>
      <c r="B81" s="23" t="s">
        <v>92</v>
      </c>
      <c r="C81" s="24">
        <v>2</v>
      </c>
      <c r="D81" s="25" t="s">
        <v>20</v>
      </c>
      <c r="E81" s="26">
        <f>SUM(F81:I81)</f>
        <v>30</v>
      </c>
      <c r="F81" s="27">
        <v>15</v>
      </c>
      <c r="G81" s="27">
        <v>5</v>
      </c>
      <c r="H81" s="27">
        <v>10</v>
      </c>
      <c r="I81" s="26"/>
      <c r="J81" s="26">
        <f>ROUNDUP(F81/15,0)</f>
        <v>1</v>
      </c>
      <c r="K81" s="30">
        <f>ROUNDUP((G81+H81+I81)/15,0)</f>
        <v>1</v>
      </c>
      <c r="L81" s="94"/>
      <c r="M81" s="95"/>
      <c r="N81" s="95"/>
      <c r="P81" s="95"/>
      <c r="Q81" s="95"/>
    </row>
    <row r="82" spans="1:17" s="35" customFormat="1" ht="15" customHeight="1">
      <c r="A82" s="161">
        <v>56</v>
      </c>
      <c r="B82" s="44" t="s">
        <v>93</v>
      </c>
      <c r="C82" s="163">
        <v>2</v>
      </c>
      <c r="D82" s="165" t="s">
        <v>20</v>
      </c>
      <c r="E82" s="159">
        <f>SUM(F82:I82)</f>
        <v>30</v>
      </c>
      <c r="F82" s="157">
        <v>15</v>
      </c>
      <c r="G82" s="159">
        <v>5</v>
      </c>
      <c r="H82" s="159">
        <v>10</v>
      </c>
      <c r="I82" s="159"/>
      <c r="J82" s="159">
        <f>ROUNDUP(F82/15,0)</f>
        <v>1</v>
      </c>
      <c r="K82" s="157">
        <f>ROUNDUP((G82+H82+I82)/15,0)</f>
        <v>1</v>
      </c>
      <c r="L82" s="40" t="str">
        <f>"#REF!/25"</f>
        <v>#REF!/25</v>
      </c>
      <c r="M82" s="41">
        <v>0</v>
      </c>
      <c r="N82" s="41">
        <f>IF(H82&gt;0,1,0)</f>
        <v>1</v>
      </c>
      <c r="O82" s="42" t="str">
        <f>"#REF!/E31"</f>
        <v>#REF!/E31</v>
      </c>
      <c r="P82" s="43">
        <v>2.2</v>
      </c>
      <c r="Q82" s="43" t="str">
        <f>"#REF!-P31"</f>
        <v>#REF!-P31</v>
      </c>
    </row>
    <row r="83" spans="1:17" s="35" customFormat="1" ht="15" customHeight="1">
      <c r="A83" s="162"/>
      <c r="B83" s="45" t="s">
        <v>94</v>
      </c>
      <c r="C83" s="164"/>
      <c r="D83" s="166"/>
      <c r="E83" s="160"/>
      <c r="F83" s="158"/>
      <c r="G83" s="160"/>
      <c r="H83" s="160"/>
      <c r="I83" s="160"/>
      <c r="J83" s="160"/>
      <c r="K83" s="158"/>
      <c r="L83" s="40" t="str">
        <f>"#REF!/25"</f>
        <v>#REF!/25</v>
      </c>
      <c r="M83" s="41">
        <v>0</v>
      </c>
      <c r="N83" s="41">
        <f>IF(H83&gt;0,1,0)</f>
        <v>0</v>
      </c>
      <c r="O83" s="42" t="str">
        <f>"#REF!/E31"</f>
        <v>#REF!/E31</v>
      </c>
      <c r="P83" s="43">
        <v>2.2</v>
      </c>
      <c r="Q83" s="43" t="str">
        <f>"#REF!-P31"</f>
        <v>#REF!-P31</v>
      </c>
    </row>
    <row r="84" spans="1:17" s="96" customFormat="1" ht="15" customHeight="1">
      <c r="A84" s="25">
        <v>57</v>
      </c>
      <c r="B84" s="23" t="s">
        <v>95</v>
      </c>
      <c r="C84" s="24">
        <v>1</v>
      </c>
      <c r="D84" s="25" t="s">
        <v>20</v>
      </c>
      <c r="E84" s="26">
        <f>SUM(F84:I84)</f>
        <v>15</v>
      </c>
      <c r="F84" s="24"/>
      <c r="G84" s="28"/>
      <c r="H84" s="93">
        <v>15</v>
      </c>
      <c r="I84" s="26"/>
      <c r="J84" s="26">
        <f>ROUNDUP(F84/15,0)</f>
        <v>0</v>
      </c>
      <c r="K84" s="30">
        <f>ROUNDUP((G84+H84+I84)/15,0)</f>
        <v>1</v>
      </c>
      <c r="L84" s="94"/>
      <c r="M84" s="95"/>
      <c r="N84" s="95"/>
      <c r="P84" s="95"/>
      <c r="Q84" s="95"/>
    </row>
    <row r="85" spans="1:17" s="96" customFormat="1" ht="15" customHeight="1">
      <c r="A85" s="25">
        <v>58</v>
      </c>
      <c r="B85" s="23" t="s">
        <v>96</v>
      </c>
      <c r="C85" s="24">
        <v>5</v>
      </c>
      <c r="D85" s="25" t="s">
        <v>20</v>
      </c>
      <c r="E85" s="26">
        <f>SUM(F85:I85)</f>
        <v>0</v>
      </c>
      <c r="F85" s="24"/>
      <c r="G85" s="28"/>
      <c r="H85" s="93"/>
      <c r="I85" s="26"/>
      <c r="J85" s="26">
        <f t="shared" si="25"/>
        <v>0</v>
      </c>
      <c r="K85" s="30">
        <f t="shared" si="26"/>
        <v>0</v>
      </c>
      <c r="L85" s="94"/>
      <c r="M85" s="95"/>
      <c r="N85" s="95"/>
      <c r="P85" s="95"/>
      <c r="Q85" s="95"/>
    </row>
    <row r="86" spans="1:17" s="96" customFormat="1" ht="15" customHeight="1">
      <c r="A86" s="97"/>
      <c r="B86" s="51" t="s">
        <v>34</v>
      </c>
      <c r="C86" s="52">
        <f>SUM(C72:C85)</f>
        <v>30</v>
      </c>
      <c r="D86" s="53">
        <f>COUNTIF(D72:D85,"e")</f>
        <v>3</v>
      </c>
      <c r="E86" s="54">
        <f aca="true" t="shared" si="27" ref="E86:K86">SUM(E72:E85)</f>
        <v>330</v>
      </c>
      <c r="F86" s="54">
        <f t="shared" si="27"/>
        <v>120</v>
      </c>
      <c r="G86" s="54">
        <f t="shared" si="27"/>
        <v>65</v>
      </c>
      <c r="H86" s="54">
        <f t="shared" si="27"/>
        <v>145</v>
      </c>
      <c r="I86" s="54">
        <f t="shared" si="27"/>
        <v>0</v>
      </c>
      <c r="J86" s="54">
        <f t="shared" si="27"/>
        <v>8</v>
      </c>
      <c r="K86" s="54">
        <f t="shared" si="27"/>
        <v>14</v>
      </c>
      <c r="L86" s="94"/>
      <c r="M86" s="95"/>
      <c r="N86" s="95"/>
      <c r="P86" s="95"/>
      <c r="Q86" s="95"/>
    </row>
    <row r="87" spans="1:17" s="96" customFormat="1" ht="15" customHeight="1">
      <c r="A87" s="97"/>
      <c r="B87" s="98" t="s">
        <v>97</v>
      </c>
      <c r="C87" s="99"/>
      <c r="D87" s="99"/>
      <c r="E87" s="99"/>
      <c r="F87" s="99"/>
      <c r="G87" s="99"/>
      <c r="H87" s="99"/>
      <c r="I87" s="99"/>
      <c r="J87" s="99"/>
      <c r="K87" s="100"/>
      <c r="L87" s="94"/>
      <c r="M87" s="95"/>
      <c r="N87" s="95"/>
      <c r="P87" s="95"/>
      <c r="Q87" s="95"/>
    </row>
    <row r="88" spans="1:17" s="96" customFormat="1" ht="15" customHeight="1">
      <c r="A88" s="97">
        <v>59</v>
      </c>
      <c r="B88" s="83" t="s">
        <v>98</v>
      </c>
      <c r="C88" s="101">
        <v>3</v>
      </c>
      <c r="D88" s="102" t="s">
        <v>20</v>
      </c>
      <c r="E88" s="103">
        <f aca="true" t="shared" si="28" ref="E88:E96">SUM(F88:I88)</f>
        <v>45</v>
      </c>
      <c r="F88" s="104">
        <v>30</v>
      </c>
      <c r="G88" s="105">
        <v>5</v>
      </c>
      <c r="H88" s="106">
        <v>10</v>
      </c>
      <c r="I88" s="103"/>
      <c r="J88" s="103">
        <f>ROUNDUP(F88/15,0)</f>
        <v>2</v>
      </c>
      <c r="K88" s="107">
        <f>ROUNDUP((G88+H88+I88)/15,0)</f>
        <v>1</v>
      </c>
      <c r="L88" s="94"/>
      <c r="M88" s="95"/>
      <c r="N88" s="95"/>
      <c r="P88" s="95"/>
      <c r="Q88" s="95"/>
    </row>
    <row r="89" spans="1:17" s="96" customFormat="1" ht="15" customHeight="1">
      <c r="A89" s="97">
        <v>60</v>
      </c>
      <c r="B89" s="83" t="s">
        <v>99</v>
      </c>
      <c r="C89" s="101">
        <v>4</v>
      </c>
      <c r="D89" s="102" t="s">
        <v>24</v>
      </c>
      <c r="E89" s="103">
        <f t="shared" si="28"/>
        <v>50</v>
      </c>
      <c r="F89" s="108">
        <v>15</v>
      </c>
      <c r="G89" s="108">
        <v>10</v>
      </c>
      <c r="H89" s="108">
        <v>20</v>
      </c>
      <c r="I89" s="103">
        <v>5</v>
      </c>
      <c r="J89" s="103">
        <f>ROUNDUP(F89/15,0)</f>
        <v>1</v>
      </c>
      <c r="K89" s="107">
        <f>ROUNDUP((G89+H89+I89)/15,0)</f>
        <v>3</v>
      </c>
      <c r="L89" s="94"/>
      <c r="M89" s="95"/>
      <c r="N89" s="95"/>
      <c r="P89" s="95"/>
      <c r="Q89" s="95"/>
    </row>
    <row r="90" spans="1:17" s="96" customFormat="1" ht="15" customHeight="1">
      <c r="A90" s="25">
        <v>61</v>
      </c>
      <c r="B90" s="83" t="s">
        <v>100</v>
      </c>
      <c r="C90" s="101">
        <v>3</v>
      </c>
      <c r="D90" s="102" t="s">
        <v>24</v>
      </c>
      <c r="E90" s="103">
        <f>SUM(F90:I90)</f>
        <v>45</v>
      </c>
      <c r="F90" s="101">
        <v>30</v>
      </c>
      <c r="G90" s="105">
        <v>5</v>
      </c>
      <c r="H90" s="106">
        <v>10</v>
      </c>
      <c r="I90" s="103"/>
      <c r="J90" s="103">
        <f>ROUNDUP(F90/15,0)</f>
        <v>2</v>
      </c>
      <c r="K90" s="107">
        <f>ROUNDUP((G90+H90+I90)/15,0)</f>
        <v>1</v>
      </c>
      <c r="L90" s="94"/>
      <c r="M90" s="95"/>
      <c r="N90" s="95"/>
      <c r="P90" s="95"/>
      <c r="Q90" s="95"/>
    </row>
    <row r="91" spans="1:17" s="35" customFormat="1" ht="15" customHeight="1">
      <c r="A91" s="151">
        <v>62</v>
      </c>
      <c r="B91" s="109" t="s">
        <v>101</v>
      </c>
      <c r="C91" s="153">
        <v>4</v>
      </c>
      <c r="D91" s="155" t="s">
        <v>20</v>
      </c>
      <c r="E91" s="149">
        <f>SUM(F91:I91)</f>
        <v>45</v>
      </c>
      <c r="F91" s="147">
        <v>15</v>
      </c>
      <c r="G91" s="149">
        <v>10</v>
      </c>
      <c r="H91" s="149">
        <v>20</v>
      </c>
      <c r="I91" s="149"/>
      <c r="J91" s="149">
        <f>ROUNDUP(F91/15,0)</f>
        <v>1</v>
      </c>
      <c r="K91" s="147">
        <f>ROUNDUP((G91+H91+I91)/15,0)</f>
        <v>2</v>
      </c>
      <c r="L91" s="40" t="str">
        <f>"#REF!/25"</f>
        <v>#REF!/25</v>
      </c>
      <c r="M91" s="41">
        <v>0</v>
      </c>
      <c r="N91" s="41">
        <f>IF(H91&gt;0,1,0)</f>
        <v>1</v>
      </c>
      <c r="O91" s="42" t="str">
        <f>"#REF!/E31"</f>
        <v>#REF!/E31</v>
      </c>
      <c r="P91" s="43">
        <v>2.2</v>
      </c>
      <c r="Q91" s="43" t="str">
        <f>"#REF!-P31"</f>
        <v>#REF!-P31</v>
      </c>
    </row>
    <row r="92" spans="1:17" s="35" customFormat="1" ht="15" customHeight="1">
      <c r="A92" s="152"/>
      <c r="B92" s="110" t="s">
        <v>102</v>
      </c>
      <c r="C92" s="154"/>
      <c r="D92" s="156"/>
      <c r="E92" s="150"/>
      <c r="F92" s="148"/>
      <c r="G92" s="150"/>
      <c r="H92" s="150"/>
      <c r="I92" s="150"/>
      <c r="J92" s="150"/>
      <c r="K92" s="148"/>
      <c r="L92" s="40" t="str">
        <f>"#REF!/25"</f>
        <v>#REF!/25</v>
      </c>
      <c r="M92" s="41">
        <v>0</v>
      </c>
      <c r="N92" s="41">
        <f>IF(H92&gt;0,1,0)</f>
        <v>0</v>
      </c>
      <c r="O92" s="42" t="str">
        <f>"#REF!/E31"</f>
        <v>#REF!/E31</v>
      </c>
      <c r="P92" s="43">
        <v>2.2</v>
      </c>
      <c r="Q92" s="43" t="str">
        <f>"#REF!-P31"</f>
        <v>#REF!-P31</v>
      </c>
    </row>
    <row r="93" spans="1:17" s="35" customFormat="1" ht="15" customHeight="1">
      <c r="A93" s="151">
        <v>63</v>
      </c>
      <c r="B93" s="109" t="s">
        <v>103</v>
      </c>
      <c r="C93" s="153">
        <v>3</v>
      </c>
      <c r="D93" s="155" t="s">
        <v>20</v>
      </c>
      <c r="E93" s="149">
        <f>SUM(F93:I93)</f>
        <v>30</v>
      </c>
      <c r="F93" s="147">
        <v>15</v>
      </c>
      <c r="G93" s="149">
        <v>5</v>
      </c>
      <c r="H93" s="149">
        <v>10</v>
      </c>
      <c r="I93" s="149"/>
      <c r="J93" s="149">
        <f>ROUNDUP(F93/15,0)</f>
        <v>1</v>
      </c>
      <c r="K93" s="147">
        <f>ROUNDUP((G93+H93+I93)/15,0)</f>
        <v>1</v>
      </c>
      <c r="L93" s="40" t="str">
        <f>"#REF!/25"</f>
        <v>#REF!/25</v>
      </c>
      <c r="M93" s="41">
        <v>0</v>
      </c>
      <c r="N93" s="41">
        <f>IF(H93&gt;0,1,0)</f>
        <v>1</v>
      </c>
      <c r="O93" s="42" t="str">
        <f>"#REF!/E31"</f>
        <v>#REF!/E31</v>
      </c>
      <c r="P93" s="43">
        <v>2.2</v>
      </c>
      <c r="Q93" s="43" t="str">
        <f>"#REF!-P31"</f>
        <v>#REF!-P31</v>
      </c>
    </row>
    <row r="94" spans="1:17" s="35" customFormat="1" ht="15" customHeight="1">
      <c r="A94" s="152"/>
      <c r="B94" s="110" t="s">
        <v>104</v>
      </c>
      <c r="C94" s="154"/>
      <c r="D94" s="156"/>
      <c r="E94" s="150"/>
      <c r="F94" s="148"/>
      <c r="G94" s="150"/>
      <c r="H94" s="150"/>
      <c r="I94" s="150"/>
      <c r="J94" s="150"/>
      <c r="K94" s="148"/>
      <c r="L94" s="40" t="str">
        <f>"#REF!/25"</f>
        <v>#REF!/25</v>
      </c>
      <c r="M94" s="41">
        <v>0</v>
      </c>
      <c r="N94" s="41">
        <f>IF(H94&gt;0,1,0)</f>
        <v>0</v>
      </c>
      <c r="O94" s="42" t="str">
        <f>"#REF!/E31"</f>
        <v>#REF!/E31</v>
      </c>
      <c r="P94" s="43">
        <v>2.2</v>
      </c>
      <c r="Q94" s="43" t="str">
        <f>"#REF!-P31"</f>
        <v>#REF!-P31</v>
      </c>
    </row>
    <row r="95" spans="1:17" s="96" customFormat="1" ht="15" customHeight="1">
      <c r="A95" s="111">
        <v>64</v>
      </c>
      <c r="B95" s="83" t="s">
        <v>105</v>
      </c>
      <c r="C95" s="101">
        <v>3</v>
      </c>
      <c r="D95" s="102" t="s">
        <v>20</v>
      </c>
      <c r="E95" s="103">
        <f t="shared" si="28"/>
        <v>30</v>
      </c>
      <c r="F95" s="103"/>
      <c r="G95" s="103"/>
      <c r="H95" s="103">
        <v>30</v>
      </c>
      <c r="I95" s="103"/>
      <c r="J95" s="103">
        <f>ROUNDUP(F95/15,0)</f>
        <v>0</v>
      </c>
      <c r="K95" s="107">
        <f>ROUNDUP((G95+H95+I95)/15,0)</f>
        <v>2</v>
      </c>
      <c r="L95" s="94"/>
      <c r="M95" s="95"/>
      <c r="N95" s="95"/>
      <c r="P95" s="95"/>
      <c r="Q95" s="95"/>
    </row>
    <row r="96" spans="1:17" s="96" customFormat="1" ht="15" customHeight="1">
      <c r="A96" s="97">
        <v>65</v>
      </c>
      <c r="B96" s="83" t="s">
        <v>106</v>
      </c>
      <c r="C96" s="101">
        <v>10</v>
      </c>
      <c r="D96" s="102" t="s">
        <v>24</v>
      </c>
      <c r="E96" s="103">
        <f t="shared" si="28"/>
        <v>0</v>
      </c>
      <c r="F96" s="103"/>
      <c r="G96" s="103"/>
      <c r="H96" s="103"/>
      <c r="I96" s="103"/>
      <c r="J96" s="103">
        <f>ROUNDUP(F96/15,0)</f>
        <v>0</v>
      </c>
      <c r="K96" s="107">
        <f>ROUNDUP((G96+H96+I96)/15,0)</f>
        <v>0</v>
      </c>
      <c r="L96" s="94"/>
      <c r="M96" s="95"/>
      <c r="N96" s="95"/>
      <c r="P96" s="95"/>
      <c r="Q96" s="95"/>
    </row>
    <row r="97" spans="2:17" s="115" customFormat="1" ht="15" customHeight="1">
      <c r="B97" s="112" t="s">
        <v>34</v>
      </c>
      <c r="C97" s="52">
        <f>SUM(C88:C96)</f>
        <v>30</v>
      </c>
      <c r="D97" s="53">
        <f>COUNTIF(D88:D96,"e")</f>
        <v>3</v>
      </c>
      <c r="E97" s="54">
        <f aca="true" t="shared" si="29" ref="E97:J97">SUM(E88:E96)</f>
        <v>245</v>
      </c>
      <c r="F97" s="54">
        <f t="shared" si="29"/>
        <v>105</v>
      </c>
      <c r="G97" s="54">
        <f t="shared" si="29"/>
        <v>35</v>
      </c>
      <c r="H97" s="54">
        <f t="shared" si="29"/>
        <v>100</v>
      </c>
      <c r="I97" s="54">
        <f t="shared" si="29"/>
        <v>5</v>
      </c>
      <c r="J97" s="54">
        <f t="shared" si="29"/>
        <v>7</v>
      </c>
      <c r="K97" s="55">
        <f>ROUNDUP((G97+H97+I97)/15,0)</f>
        <v>10</v>
      </c>
      <c r="L97" s="113"/>
      <c r="M97" s="114"/>
      <c r="N97" s="114"/>
      <c r="P97" s="116"/>
      <c r="Q97" s="116"/>
    </row>
    <row r="98" spans="2:17" s="115" customFormat="1" ht="15" customHeight="1">
      <c r="B98" s="117" t="s">
        <v>107</v>
      </c>
      <c r="C98" s="118">
        <f aca="true" t="shared" si="30" ref="C98:I98">C18+C30+C46+C60+C70+C86+C97</f>
        <v>210</v>
      </c>
      <c r="D98" s="118">
        <f t="shared" si="30"/>
        <v>21</v>
      </c>
      <c r="E98" s="118">
        <f t="shared" si="30"/>
        <v>2400</v>
      </c>
      <c r="F98" s="118">
        <f t="shared" si="30"/>
        <v>965</v>
      </c>
      <c r="G98" s="118">
        <f t="shared" si="30"/>
        <v>535</v>
      </c>
      <c r="H98" s="118">
        <f t="shared" si="30"/>
        <v>890</v>
      </c>
      <c r="I98" s="118">
        <f t="shared" si="30"/>
        <v>10</v>
      </c>
      <c r="J98" s="119"/>
      <c r="K98" s="119"/>
      <c r="L98" s="113"/>
      <c r="M98" s="114"/>
      <c r="N98" s="114"/>
      <c r="P98" s="116"/>
      <c r="Q98" s="116"/>
    </row>
    <row r="99" spans="2:17" s="115" customFormat="1" ht="15" customHeight="1">
      <c r="B99" s="120" t="s">
        <v>108</v>
      </c>
      <c r="C99" s="121"/>
      <c r="D99" s="122"/>
      <c r="E99" s="123"/>
      <c r="F99" s="124">
        <f>(F98/E98)*100</f>
        <v>40.208333333333336</v>
      </c>
      <c r="G99" s="124">
        <f>(G98/E98)*100</f>
        <v>22.291666666666668</v>
      </c>
      <c r="H99" s="124">
        <f>(H98/E98)*100</f>
        <v>37.083333333333336</v>
      </c>
      <c r="I99" s="124">
        <f>(I98/E98)*100</f>
        <v>0.4166666666666667</v>
      </c>
      <c r="J99" s="125"/>
      <c r="K99" s="126"/>
      <c r="L99" s="113"/>
      <c r="M99" s="114"/>
      <c r="N99" s="114"/>
      <c r="P99" s="116"/>
      <c r="Q99" s="116"/>
    </row>
    <row r="100" ht="12.75">
      <c r="K100" s="130"/>
    </row>
    <row r="101" ht="12.75">
      <c r="K101" s="130"/>
    </row>
    <row r="102" ht="12.75">
      <c r="K102" s="130"/>
    </row>
    <row r="103" spans="4:11" ht="12.75">
      <c r="D103" s="131"/>
      <c r="K103" s="130"/>
    </row>
    <row r="104" ht="12.75">
      <c r="K104" s="130"/>
    </row>
    <row r="105" ht="12.75">
      <c r="K105" s="130"/>
    </row>
    <row r="106" ht="12.75">
      <c r="K106" s="130"/>
    </row>
    <row r="107" ht="12.75">
      <c r="K107" s="130"/>
    </row>
    <row r="108" ht="12.75">
      <c r="K108" s="130"/>
    </row>
    <row r="109" ht="12.75">
      <c r="K109" s="130"/>
    </row>
    <row r="110" ht="12.75">
      <c r="K110" s="130"/>
    </row>
    <row r="111" ht="12.75">
      <c r="K111" s="130"/>
    </row>
    <row r="112" ht="12.75">
      <c r="K112" s="130"/>
    </row>
    <row r="113" ht="12.75">
      <c r="K113" s="130"/>
    </row>
    <row r="114" ht="12.75">
      <c r="K114" s="130"/>
    </row>
    <row r="115" ht="12.75">
      <c r="K115" s="130"/>
    </row>
    <row r="116" ht="12.75">
      <c r="K116" s="130"/>
    </row>
    <row r="117" ht="12.75">
      <c r="K117" s="130"/>
    </row>
    <row r="118" ht="12.75">
      <c r="K118" s="130"/>
    </row>
    <row r="119" ht="12.75">
      <c r="K119" s="130"/>
    </row>
    <row r="120" ht="12.75">
      <c r="K120" s="130"/>
    </row>
    <row r="121" ht="12.75">
      <c r="K121" s="130"/>
    </row>
    <row r="122" ht="12.75">
      <c r="K122" s="130"/>
    </row>
    <row r="123" ht="12.75">
      <c r="K123" s="130"/>
    </row>
    <row r="124" ht="12.75">
      <c r="K124" s="130"/>
    </row>
    <row r="125" ht="12.75">
      <c r="K125" s="130"/>
    </row>
    <row r="126" ht="12.75">
      <c r="K126" s="130"/>
    </row>
    <row r="127" ht="12.75">
      <c r="K127" s="130"/>
    </row>
    <row r="128" ht="12.75">
      <c r="K128" s="130"/>
    </row>
    <row r="129" ht="12.75">
      <c r="K129" s="130"/>
    </row>
    <row r="130" ht="12.75">
      <c r="K130" s="130"/>
    </row>
    <row r="131" ht="12.75">
      <c r="K131" s="130"/>
    </row>
    <row r="132" ht="12.75">
      <c r="K132" s="130"/>
    </row>
    <row r="133" ht="12.75">
      <c r="K133" s="130"/>
    </row>
    <row r="134" ht="12.75">
      <c r="K134" s="130"/>
    </row>
    <row r="135" ht="12.75">
      <c r="K135" s="130"/>
    </row>
    <row r="136" ht="12.75">
      <c r="K136" s="130"/>
    </row>
    <row r="137" ht="12.75">
      <c r="K137" s="130"/>
    </row>
    <row r="138" ht="12.75">
      <c r="K138" s="130"/>
    </row>
    <row r="139" ht="12.75">
      <c r="K139" s="130"/>
    </row>
    <row r="140" ht="12.75">
      <c r="K140" s="130"/>
    </row>
    <row r="141" ht="12.75">
      <c r="K141" s="130"/>
    </row>
    <row r="142" ht="12.75">
      <c r="K142" s="130"/>
    </row>
    <row r="143" ht="12.75">
      <c r="K143" s="130"/>
    </row>
    <row r="144" ht="12.75">
      <c r="K144" s="130"/>
    </row>
    <row r="145" ht="12.75">
      <c r="K145" s="130"/>
    </row>
    <row r="146" ht="12.75">
      <c r="K146" s="130"/>
    </row>
    <row r="147" ht="12.75">
      <c r="K147" s="130"/>
    </row>
    <row r="148" ht="12.75">
      <c r="K148" s="130"/>
    </row>
    <row r="149" ht="12.75">
      <c r="K149" s="130"/>
    </row>
    <row r="150" ht="12.75">
      <c r="K150" s="130"/>
    </row>
    <row r="151" ht="12.75">
      <c r="K151" s="130"/>
    </row>
    <row r="152" ht="12.75">
      <c r="K152" s="130"/>
    </row>
    <row r="153" ht="12.75">
      <c r="K153" s="130"/>
    </row>
    <row r="154" ht="12.75">
      <c r="K154" s="130"/>
    </row>
    <row r="155" ht="12.75">
      <c r="K155" s="130"/>
    </row>
    <row r="156" ht="12.75">
      <c r="K156" s="130"/>
    </row>
    <row r="157" ht="12.75">
      <c r="K157" s="130"/>
    </row>
    <row r="158" ht="12.75">
      <c r="K158" s="130"/>
    </row>
    <row r="159" ht="12.75">
      <c r="K159" s="130"/>
    </row>
    <row r="160" ht="12.75">
      <c r="K160" s="130"/>
    </row>
    <row r="161" ht="12.75">
      <c r="K161" s="130"/>
    </row>
    <row r="162" ht="12.75">
      <c r="K162" s="130"/>
    </row>
    <row r="163" ht="12.75">
      <c r="K163" s="130"/>
    </row>
    <row r="164" ht="12.75">
      <c r="K164" s="130"/>
    </row>
    <row r="165" ht="12.75">
      <c r="K165" s="130"/>
    </row>
    <row r="166" ht="12.75">
      <c r="K166" s="130"/>
    </row>
    <row r="167" ht="12.75">
      <c r="K167" s="130"/>
    </row>
    <row r="168" ht="12.75">
      <c r="K168" s="130"/>
    </row>
    <row r="169" ht="12.75">
      <c r="K169" s="130"/>
    </row>
    <row r="170" ht="12.75">
      <c r="K170" s="130"/>
    </row>
    <row r="171" ht="12.75">
      <c r="K171" s="130"/>
    </row>
    <row r="172" ht="12.75">
      <c r="K172" s="130"/>
    </row>
    <row r="173" ht="12.75">
      <c r="K173" s="130"/>
    </row>
    <row r="174" ht="12.75">
      <c r="K174" s="130"/>
    </row>
    <row r="175" ht="12.75">
      <c r="K175" s="130"/>
    </row>
    <row r="176" ht="12.75">
      <c r="K176" s="130"/>
    </row>
    <row r="177" ht="12.75">
      <c r="K177" s="130"/>
    </row>
    <row r="178" ht="12.75">
      <c r="K178" s="130"/>
    </row>
    <row r="179" ht="12.75">
      <c r="K179" s="130"/>
    </row>
    <row r="180" ht="12.75">
      <c r="K180" s="130"/>
    </row>
    <row r="181" ht="12.75">
      <c r="K181" s="130"/>
    </row>
    <row r="182" ht="12.75">
      <c r="K182" s="130"/>
    </row>
    <row r="183" ht="12.75">
      <c r="K183" s="130"/>
    </row>
    <row r="184" ht="12.75">
      <c r="K184" s="130"/>
    </row>
    <row r="185" ht="12.75">
      <c r="K185" s="130"/>
    </row>
    <row r="186" ht="12.75">
      <c r="K186" s="130"/>
    </row>
    <row r="187" ht="12.75">
      <c r="K187" s="130"/>
    </row>
    <row r="188" ht="12.75">
      <c r="K188" s="130"/>
    </row>
    <row r="189" ht="12.75">
      <c r="K189" s="130"/>
    </row>
    <row r="190" ht="12.75">
      <c r="K190" s="130"/>
    </row>
    <row r="191" ht="12.75">
      <c r="K191" s="130"/>
    </row>
    <row r="192" ht="12.75">
      <c r="K192" s="130"/>
    </row>
    <row r="193" ht="12.75">
      <c r="K193" s="130"/>
    </row>
    <row r="194" ht="12.75">
      <c r="K194" s="130"/>
    </row>
    <row r="195" ht="12.75">
      <c r="K195" s="130"/>
    </row>
    <row r="196" ht="12.75">
      <c r="K196" s="130"/>
    </row>
    <row r="197" ht="12.75">
      <c r="K197" s="130"/>
    </row>
    <row r="198" ht="12.75">
      <c r="K198" s="130"/>
    </row>
    <row r="199" ht="12.75">
      <c r="K199" s="130"/>
    </row>
    <row r="200" ht="12.75">
      <c r="K200" s="130"/>
    </row>
    <row r="201" ht="12.75">
      <c r="K201" s="130"/>
    </row>
    <row r="202" ht="12.75">
      <c r="K202" s="130"/>
    </row>
    <row r="203" ht="12.75">
      <c r="K203" s="130"/>
    </row>
    <row r="204" ht="12.75">
      <c r="K204" s="130"/>
    </row>
    <row r="205" ht="12.75">
      <c r="K205" s="130"/>
    </row>
    <row r="206" ht="12.75">
      <c r="K206" s="130"/>
    </row>
    <row r="207" ht="12.75">
      <c r="K207" s="130"/>
    </row>
    <row r="208" ht="12.75">
      <c r="K208" s="130"/>
    </row>
    <row r="209" ht="12.75">
      <c r="K209" s="130"/>
    </row>
    <row r="210" ht="12.75">
      <c r="K210" s="130"/>
    </row>
    <row r="211" ht="12.75">
      <c r="K211" s="130"/>
    </row>
    <row r="212" ht="12.75">
      <c r="K212" s="130"/>
    </row>
    <row r="213" ht="12.75">
      <c r="K213" s="130"/>
    </row>
    <row r="214" ht="12.75">
      <c r="K214" s="130"/>
    </row>
    <row r="215" ht="12.75">
      <c r="K215" s="130"/>
    </row>
    <row r="216" ht="12.75">
      <c r="K216" s="130"/>
    </row>
    <row r="217" ht="12.75">
      <c r="K217" s="130"/>
    </row>
    <row r="218" ht="12.75">
      <c r="K218" s="130"/>
    </row>
    <row r="219" ht="12.75">
      <c r="K219" s="130"/>
    </row>
    <row r="220" ht="12.75">
      <c r="K220" s="130"/>
    </row>
    <row r="221" ht="12.75">
      <c r="K221" s="130"/>
    </row>
    <row r="222" ht="12.75">
      <c r="K222" s="130"/>
    </row>
    <row r="223" ht="12.75">
      <c r="K223" s="130"/>
    </row>
    <row r="224" ht="12.75">
      <c r="K224" s="130"/>
    </row>
    <row r="225" ht="12.75">
      <c r="K225" s="130"/>
    </row>
    <row r="226" ht="12.75">
      <c r="K226" s="130"/>
    </row>
    <row r="227" ht="12.75">
      <c r="K227" s="130"/>
    </row>
  </sheetData>
  <sheetProtection selectLockedCells="1" selectUnlockedCells="1"/>
  <mergeCells count="152">
    <mergeCell ref="H15:H16"/>
    <mergeCell ref="A10:A11"/>
    <mergeCell ref="C10:C11"/>
    <mergeCell ref="D10:D11"/>
    <mergeCell ref="E10:E11"/>
    <mergeCell ref="C15:C16"/>
    <mergeCell ref="D15:D16"/>
    <mergeCell ref="A15:A16"/>
    <mergeCell ref="J26:J27"/>
    <mergeCell ref="B1:K1"/>
    <mergeCell ref="B2:K2"/>
    <mergeCell ref="F10:F11"/>
    <mergeCell ref="G10:G11"/>
    <mergeCell ref="H10:H11"/>
    <mergeCell ref="I10:I11"/>
    <mergeCell ref="J10:J11"/>
    <mergeCell ref="K10:K11"/>
    <mergeCell ref="G15:G16"/>
    <mergeCell ref="K42:K43"/>
    <mergeCell ref="C42:C43"/>
    <mergeCell ref="D42:D43"/>
    <mergeCell ref="E42:E43"/>
    <mergeCell ref="F42:F43"/>
    <mergeCell ref="I15:I16"/>
    <mergeCell ref="J15:J16"/>
    <mergeCell ref="E15:E16"/>
    <mergeCell ref="F15:F16"/>
    <mergeCell ref="G26:G27"/>
    <mergeCell ref="J34:J35"/>
    <mergeCell ref="K26:K27"/>
    <mergeCell ref="K34:K35"/>
    <mergeCell ref="K15:K16"/>
    <mergeCell ref="C26:C27"/>
    <mergeCell ref="D26:D27"/>
    <mergeCell ref="E26:E27"/>
    <mergeCell ref="F26:F27"/>
    <mergeCell ref="H26:H27"/>
    <mergeCell ref="I26:I27"/>
    <mergeCell ref="A34:A35"/>
    <mergeCell ref="C34:C35"/>
    <mergeCell ref="D34:D35"/>
    <mergeCell ref="A26:A27"/>
    <mergeCell ref="H34:H35"/>
    <mergeCell ref="I34:I35"/>
    <mergeCell ref="E34:E35"/>
    <mergeCell ref="F34:F35"/>
    <mergeCell ref="G34:G35"/>
    <mergeCell ref="H42:H43"/>
    <mergeCell ref="I42:I43"/>
    <mergeCell ref="J42:J43"/>
    <mergeCell ref="D49:D50"/>
    <mergeCell ref="E49:E50"/>
    <mergeCell ref="A42:A43"/>
    <mergeCell ref="H49:H50"/>
    <mergeCell ref="G42:G43"/>
    <mergeCell ref="A51:A52"/>
    <mergeCell ref="C51:C52"/>
    <mergeCell ref="D51:D52"/>
    <mergeCell ref="E51:E52"/>
    <mergeCell ref="I49:I50"/>
    <mergeCell ref="J49:J50"/>
    <mergeCell ref="C49:C50"/>
    <mergeCell ref="F51:F52"/>
    <mergeCell ref="K49:K50"/>
    <mergeCell ref="A44:A45"/>
    <mergeCell ref="C44:C45"/>
    <mergeCell ref="D44:D45"/>
    <mergeCell ref="E44:E45"/>
    <mergeCell ref="A49:A50"/>
    <mergeCell ref="J44:J45"/>
    <mergeCell ref="F49:F50"/>
    <mergeCell ref="F44:F45"/>
    <mergeCell ref="G49:G50"/>
    <mergeCell ref="K54:K55"/>
    <mergeCell ref="H51:H52"/>
    <mergeCell ref="I51:I52"/>
    <mergeCell ref="J51:J52"/>
    <mergeCell ref="K51:K52"/>
    <mergeCell ref="H54:H55"/>
    <mergeCell ref="I54:I55"/>
    <mergeCell ref="J54:J55"/>
    <mergeCell ref="K44:K45"/>
    <mergeCell ref="G44:G45"/>
    <mergeCell ref="H44:H45"/>
    <mergeCell ref="I44:I45"/>
    <mergeCell ref="H72:H73"/>
    <mergeCell ref="I72:I73"/>
    <mergeCell ref="J72:J73"/>
    <mergeCell ref="K72:K73"/>
    <mergeCell ref="G51:G52"/>
    <mergeCell ref="G54:G55"/>
    <mergeCell ref="F72:F73"/>
    <mergeCell ref="C72:C73"/>
    <mergeCell ref="D72:D73"/>
    <mergeCell ref="E72:E73"/>
    <mergeCell ref="F54:F55"/>
    <mergeCell ref="G72:G73"/>
    <mergeCell ref="A72:A73"/>
    <mergeCell ref="A75:A76"/>
    <mergeCell ref="C75:C76"/>
    <mergeCell ref="D75:D76"/>
    <mergeCell ref="E75:E76"/>
    <mergeCell ref="C54:C55"/>
    <mergeCell ref="D54:D55"/>
    <mergeCell ref="E54:E55"/>
    <mergeCell ref="A54:A55"/>
    <mergeCell ref="F77:F78"/>
    <mergeCell ref="G75:G76"/>
    <mergeCell ref="H75:H76"/>
    <mergeCell ref="I75:I76"/>
    <mergeCell ref="G77:G78"/>
    <mergeCell ref="F75:F76"/>
    <mergeCell ref="A82:A83"/>
    <mergeCell ref="C82:C83"/>
    <mergeCell ref="D82:D83"/>
    <mergeCell ref="E82:E83"/>
    <mergeCell ref="J75:J76"/>
    <mergeCell ref="K75:K76"/>
    <mergeCell ref="A77:A78"/>
    <mergeCell ref="C77:C78"/>
    <mergeCell ref="D77:D78"/>
    <mergeCell ref="E77:E78"/>
    <mergeCell ref="K82:K83"/>
    <mergeCell ref="H77:H78"/>
    <mergeCell ref="I77:I78"/>
    <mergeCell ref="J77:J78"/>
    <mergeCell ref="K77:K78"/>
    <mergeCell ref="I82:I83"/>
    <mergeCell ref="J82:J83"/>
    <mergeCell ref="F82:F83"/>
    <mergeCell ref="E93:E94"/>
    <mergeCell ref="G82:G83"/>
    <mergeCell ref="H82:H83"/>
    <mergeCell ref="G91:G92"/>
    <mergeCell ref="F93:F94"/>
    <mergeCell ref="H93:H94"/>
    <mergeCell ref="G93:G94"/>
    <mergeCell ref="A93:A94"/>
    <mergeCell ref="C93:C94"/>
    <mergeCell ref="D93:D94"/>
    <mergeCell ref="F91:F92"/>
    <mergeCell ref="A91:A92"/>
    <mergeCell ref="C91:C92"/>
    <mergeCell ref="D91:D92"/>
    <mergeCell ref="E91:E92"/>
    <mergeCell ref="K93:K94"/>
    <mergeCell ref="H91:H92"/>
    <mergeCell ref="I91:I92"/>
    <mergeCell ref="J91:J92"/>
    <mergeCell ref="K91:K92"/>
    <mergeCell ref="I93:I94"/>
    <mergeCell ref="J93:J94"/>
  </mergeCells>
  <printOptions/>
  <pageMargins left="0.7" right="0.7" top="0.75" bottom="0.75" header="0.3" footer="0.3"/>
  <pageSetup fitToHeight="0" fitToWidth="1" horizontalDpi="300" verticalDpi="300" orientation="portrait" paperSize="9" scale="85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L16"/>
  <sheetViews>
    <sheetView zoomScale="115" zoomScaleNormal="115" zoomScalePageLayoutView="115" workbookViewId="0" topLeftCell="B1">
      <selection activeCell="D5" sqref="D5"/>
    </sheetView>
  </sheetViews>
  <sheetFormatPr defaultColWidth="8.8515625" defaultRowHeight="12.75"/>
  <cols>
    <col min="1" max="1" width="0" style="0" hidden="1" customWidth="1"/>
    <col min="2" max="2" width="5.8515625" style="0" customWidth="1"/>
    <col min="3" max="3" width="44.421875" style="0" customWidth="1"/>
    <col min="4" max="8" width="6.28125" style="0" customWidth="1"/>
    <col min="9" max="10" width="5.421875" style="0" customWidth="1"/>
    <col min="11" max="12" width="6.28125" style="0" customWidth="1"/>
  </cols>
  <sheetData>
    <row r="1" spans="3:12" ht="12.75">
      <c r="C1" s="172" t="s">
        <v>0</v>
      </c>
      <c r="D1" s="173"/>
      <c r="E1" s="173"/>
      <c r="F1" s="173"/>
      <c r="G1" s="173"/>
      <c r="H1" s="173"/>
      <c r="I1" s="173"/>
      <c r="J1" s="173"/>
      <c r="K1" s="173"/>
      <c r="L1" s="174"/>
    </row>
    <row r="2" spans="3:12" ht="45" customHeight="1">
      <c r="C2" s="171" t="s">
        <v>1</v>
      </c>
      <c r="D2" s="171"/>
      <c r="E2" s="171"/>
      <c r="F2" s="171"/>
      <c r="G2" s="171"/>
      <c r="H2" s="171"/>
      <c r="I2" s="171"/>
      <c r="J2" s="171"/>
      <c r="K2" s="171"/>
      <c r="L2" s="171"/>
    </row>
    <row r="3" spans="3:12" ht="101.25">
      <c r="C3" s="133" t="s">
        <v>3</v>
      </c>
      <c r="D3" s="134" t="s">
        <v>4</v>
      </c>
      <c r="E3" s="135" t="s">
        <v>5</v>
      </c>
      <c r="F3" s="135" t="s">
        <v>6</v>
      </c>
      <c r="G3" s="136" t="s">
        <v>7</v>
      </c>
      <c r="H3" s="137" t="s">
        <v>8</v>
      </c>
      <c r="I3" s="137" t="s">
        <v>9</v>
      </c>
      <c r="J3" s="135" t="s">
        <v>10</v>
      </c>
      <c r="K3" s="136" t="s">
        <v>11</v>
      </c>
      <c r="L3" s="136" t="s">
        <v>12</v>
      </c>
    </row>
    <row r="4" spans="3:12" ht="15" customHeight="1">
      <c r="C4" s="138" t="s">
        <v>109</v>
      </c>
      <c r="D4" s="139"/>
      <c r="E4" s="139"/>
      <c r="F4" s="139"/>
      <c r="G4" s="139"/>
      <c r="H4" s="139"/>
      <c r="I4" s="139"/>
      <c r="J4" s="139"/>
      <c r="K4" s="139"/>
      <c r="L4" s="140"/>
    </row>
    <row r="5" spans="3:12" ht="15" customHeight="1">
      <c r="C5" s="141" t="s">
        <v>110</v>
      </c>
      <c r="D5" s="142">
        <v>2</v>
      </c>
      <c r="E5" s="143" t="s">
        <v>20</v>
      </c>
      <c r="F5" s="144">
        <v>30</v>
      </c>
      <c r="G5" s="145">
        <v>30</v>
      </c>
      <c r="H5" s="28"/>
      <c r="I5" s="28"/>
      <c r="J5" s="146"/>
      <c r="K5" s="30">
        <f>G5/15</f>
        <v>2</v>
      </c>
      <c r="L5" s="30">
        <f>ROUNDUP((H5+I5+J5)/15,0)</f>
        <v>0</v>
      </c>
    </row>
    <row r="6" spans="3:12" ht="15" customHeight="1">
      <c r="C6" s="141" t="s">
        <v>111</v>
      </c>
      <c r="D6" s="142">
        <v>2</v>
      </c>
      <c r="E6" s="143" t="s">
        <v>20</v>
      </c>
      <c r="F6" s="144">
        <v>30</v>
      </c>
      <c r="G6" s="145">
        <v>30</v>
      </c>
      <c r="H6" s="28"/>
      <c r="I6" s="28"/>
      <c r="J6" s="146"/>
      <c r="K6" s="30">
        <f>G6/15</f>
        <v>2</v>
      </c>
      <c r="L6" s="30">
        <f>ROUNDUP((H6+I6+J6)/15,0)</f>
        <v>0</v>
      </c>
    </row>
    <row r="7" spans="3:12" ht="15" customHeight="1">
      <c r="C7" s="138" t="s">
        <v>112</v>
      </c>
      <c r="D7" s="139"/>
      <c r="E7" s="139"/>
      <c r="F7" s="139"/>
      <c r="G7" s="139"/>
      <c r="H7" s="139"/>
      <c r="I7" s="139"/>
      <c r="J7" s="139"/>
      <c r="K7" s="139"/>
      <c r="L7" s="140"/>
    </row>
    <row r="8" spans="3:12" ht="15" customHeight="1">
      <c r="C8" s="141" t="s">
        <v>113</v>
      </c>
      <c r="D8" s="142">
        <v>2</v>
      </c>
      <c r="E8" s="143" t="s">
        <v>20</v>
      </c>
      <c r="F8" s="144">
        <v>30</v>
      </c>
      <c r="G8" s="145">
        <v>30</v>
      </c>
      <c r="H8" s="28"/>
      <c r="I8" s="28"/>
      <c r="J8" s="146"/>
      <c r="K8" s="30">
        <f>G8/15</f>
        <v>2</v>
      </c>
      <c r="L8" s="30">
        <f>ROUNDUP((H8+I8+J8)/15,0)</f>
        <v>0</v>
      </c>
    </row>
    <row r="9" spans="3:12" ht="15" customHeight="1">
      <c r="C9" s="141" t="s">
        <v>114</v>
      </c>
      <c r="D9" s="142">
        <v>2</v>
      </c>
      <c r="E9" s="143" t="s">
        <v>20</v>
      </c>
      <c r="F9" s="144">
        <v>30</v>
      </c>
      <c r="G9" s="145">
        <v>30</v>
      </c>
      <c r="H9" s="28"/>
      <c r="I9" s="28"/>
      <c r="J9" s="146"/>
      <c r="K9" s="30">
        <f>G9/15</f>
        <v>2</v>
      </c>
      <c r="L9" s="30">
        <f>H9/15</f>
        <v>0</v>
      </c>
    </row>
    <row r="10" spans="3:12" ht="15" customHeight="1">
      <c r="C10" s="138" t="s">
        <v>115</v>
      </c>
      <c r="D10" s="139"/>
      <c r="E10" s="139"/>
      <c r="F10" s="139"/>
      <c r="G10" s="139"/>
      <c r="H10" s="139"/>
      <c r="I10" s="139"/>
      <c r="J10" s="139"/>
      <c r="K10" s="139"/>
      <c r="L10" s="140"/>
    </row>
    <row r="11" spans="3:12" ht="15" customHeight="1">
      <c r="C11" s="141" t="s">
        <v>116</v>
      </c>
      <c r="D11" s="142">
        <v>1</v>
      </c>
      <c r="E11" s="143" t="s">
        <v>20</v>
      </c>
      <c r="F11" s="144">
        <f aca="true" t="shared" si="0" ref="F11:F16">SUM(G11:J11)</f>
        <v>15</v>
      </c>
      <c r="G11" s="145">
        <v>15</v>
      </c>
      <c r="H11" s="28"/>
      <c r="I11" s="28"/>
      <c r="J11" s="146"/>
      <c r="K11" s="30">
        <f>G11/15</f>
        <v>1</v>
      </c>
      <c r="L11" s="30">
        <f>H11/15</f>
        <v>0</v>
      </c>
    </row>
    <row r="12" spans="3:12" ht="15" customHeight="1">
      <c r="C12" s="141" t="s">
        <v>117</v>
      </c>
      <c r="D12" s="142">
        <v>1</v>
      </c>
      <c r="E12" s="143" t="s">
        <v>20</v>
      </c>
      <c r="F12" s="144">
        <f t="shared" si="0"/>
        <v>15</v>
      </c>
      <c r="G12" s="145">
        <v>15</v>
      </c>
      <c r="H12" s="28"/>
      <c r="I12" s="28"/>
      <c r="J12" s="146"/>
      <c r="K12" s="30">
        <f aca="true" t="shared" si="1" ref="K12:L16">G12/15</f>
        <v>1</v>
      </c>
      <c r="L12" s="30">
        <f t="shared" si="1"/>
        <v>0</v>
      </c>
    </row>
    <row r="13" spans="3:12" ht="15" customHeight="1">
      <c r="C13" s="141" t="s">
        <v>118</v>
      </c>
      <c r="D13" s="142">
        <v>1</v>
      </c>
      <c r="E13" s="143" t="s">
        <v>20</v>
      </c>
      <c r="F13" s="144">
        <f t="shared" si="0"/>
        <v>15</v>
      </c>
      <c r="G13" s="145">
        <v>15</v>
      </c>
      <c r="H13" s="28"/>
      <c r="I13" s="28"/>
      <c r="J13" s="146"/>
      <c r="K13" s="30">
        <f t="shared" si="1"/>
        <v>1</v>
      </c>
      <c r="L13" s="30">
        <f t="shared" si="1"/>
        <v>0</v>
      </c>
    </row>
    <row r="14" spans="3:12" ht="15" customHeight="1">
      <c r="C14" s="141" t="s">
        <v>119</v>
      </c>
      <c r="D14" s="142">
        <v>1</v>
      </c>
      <c r="E14" s="143" t="s">
        <v>20</v>
      </c>
      <c r="F14" s="144">
        <f t="shared" si="0"/>
        <v>15</v>
      </c>
      <c r="G14" s="145">
        <v>15</v>
      </c>
      <c r="H14" s="28"/>
      <c r="I14" s="28"/>
      <c r="J14" s="146"/>
      <c r="K14" s="30">
        <f t="shared" si="1"/>
        <v>1</v>
      </c>
      <c r="L14" s="30">
        <f t="shared" si="1"/>
        <v>0</v>
      </c>
    </row>
    <row r="15" spans="3:12" ht="15" customHeight="1">
      <c r="C15" s="141" t="s">
        <v>120</v>
      </c>
      <c r="D15" s="142">
        <v>1</v>
      </c>
      <c r="E15" s="143" t="s">
        <v>20</v>
      </c>
      <c r="F15" s="144">
        <f t="shared" si="0"/>
        <v>15</v>
      </c>
      <c r="G15" s="145">
        <v>15</v>
      </c>
      <c r="H15" s="28"/>
      <c r="I15" s="28"/>
      <c r="J15" s="146"/>
      <c r="K15" s="30">
        <f t="shared" si="1"/>
        <v>1</v>
      </c>
      <c r="L15" s="30">
        <f t="shared" si="1"/>
        <v>0</v>
      </c>
    </row>
    <row r="16" spans="3:12" ht="15" customHeight="1">
      <c r="C16" s="141" t="s">
        <v>121</v>
      </c>
      <c r="D16" s="142">
        <v>1</v>
      </c>
      <c r="E16" s="143" t="s">
        <v>20</v>
      </c>
      <c r="F16" s="144">
        <f t="shared" si="0"/>
        <v>15</v>
      </c>
      <c r="G16" s="145">
        <v>15</v>
      </c>
      <c r="H16" s="28"/>
      <c r="I16" s="28"/>
      <c r="J16" s="146"/>
      <c r="K16" s="30">
        <f t="shared" si="1"/>
        <v>1</v>
      </c>
      <c r="L16" s="30">
        <f t="shared" si="1"/>
        <v>0</v>
      </c>
    </row>
  </sheetData>
  <sheetProtection/>
  <mergeCells count="2">
    <mergeCell ref="C1:L1"/>
    <mergeCell ref="C2:L2"/>
  </mergeCells>
  <printOptions/>
  <pageMargins left="0.25" right="0.25" top="0.75" bottom="0.75" header="0.3" footer="0.3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NAZWA JEDNOSTKI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Szyszlak-Bargłowicz</dc:creator>
  <cp:keywords/>
  <dc:description/>
  <cp:lastModifiedBy>KPRiA</cp:lastModifiedBy>
  <cp:lastPrinted>2019-10-07T07:16:22Z</cp:lastPrinted>
  <dcterms:created xsi:type="dcterms:W3CDTF">2017-06-01T08:52:23Z</dcterms:created>
  <dcterms:modified xsi:type="dcterms:W3CDTF">2019-10-07T07:17:44Z</dcterms:modified>
  <cp:category/>
  <cp:version/>
  <cp:contentType/>
  <cp:contentStatus/>
</cp:coreProperties>
</file>