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10" windowHeight="9135" activeTab="2"/>
  </bookViews>
  <sheets>
    <sheet name="semestr I-VIII nst" sheetId="17" r:id="rId1"/>
    <sheet name="Arkusz1" sheetId="6" state="hidden" r:id="rId2"/>
    <sheet name="Przedmioty humanis. nst" sheetId="18" r:id="rId3"/>
  </sheets>
  <calcPr calcId="145621" concurrentCalc="0"/>
</workbook>
</file>

<file path=xl/calcChain.xml><?xml version="1.0" encoding="utf-8"?>
<calcChain xmlns="http://schemas.openxmlformats.org/spreadsheetml/2006/main">
  <c r="L16" i="18" l="1"/>
  <c r="K16" i="18"/>
  <c r="L15" i="18"/>
  <c r="K15" i="18"/>
  <c r="L14" i="18"/>
  <c r="K14" i="18"/>
  <c r="L13" i="18"/>
  <c r="K13" i="18"/>
  <c r="L12" i="18"/>
  <c r="K12" i="18"/>
  <c r="L11" i="18"/>
  <c r="K11" i="18"/>
  <c r="L9" i="18"/>
  <c r="L8" i="18"/>
  <c r="L6" i="18"/>
  <c r="K6" i="18"/>
  <c r="L5" i="18"/>
  <c r="D62" i="17"/>
  <c r="J6" i="17"/>
  <c r="K6" i="17"/>
  <c r="J7" i="17"/>
  <c r="K7" i="17"/>
  <c r="J8" i="17"/>
  <c r="K8" i="17"/>
  <c r="J9" i="17"/>
  <c r="K9" i="17"/>
  <c r="J10" i="17"/>
  <c r="K10" i="17"/>
  <c r="J11" i="17"/>
  <c r="K11" i="17"/>
  <c r="K5" i="17"/>
  <c r="J5" i="17"/>
  <c r="D13" i="17"/>
  <c r="D26" i="17"/>
  <c r="D41" i="17"/>
  <c r="D53" i="17"/>
  <c r="D72" i="17"/>
  <c r="D88" i="17"/>
  <c r="D97" i="17"/>
  <c r="D98" i="17"/>
  <c r="E92" i="17"/>
  <c r="E91" i="17"/>
  <c r="E93" i="17"/>
  <c r="E95" i="17"/>
  <c r="E97" i="17"/>
  <c r="E5" i="17"/>
  <c r="E6" i="17"/>
  <c r="E7" i="17"/>
  <c r="E8" i="17"/>
  <c r="E9" i="17"/>
  <c r="E10" i="17"/>
  <c r="E11" i="17"/>
  <c r="E12" i="17"/>
  <c r="E13" i="17"/>
  <c r="E15" i="17"/>
  <c r="E16" i="17"/>
  <c r="E17" i="17"/>
  <c r="E32" i="17"/>
  <c r="E19" i="17"/>
  <c r="E22" i="17"/>
  <c r="E24" i="17"/>
  <c r="E18" i="17"/>
  <c r="E26" i="17"/>
  <c r="E28" i="17"/>
  <c r="E29" i="17"/>
  <c r="E30" i="17"/>
  <c r="E31" i="17"/>
  <c r="E33" i="17"/>
  <c r="E35" i="17"/>
  <c r="E37" i="17"/>
  <c r="E39" i="17"/>
  <c r="E41" i="17"/>
  <c r="E43" i="17"/>
  <c r="E44" i="17"/>
  <c r="E46" i="17"/>
  <c r="E48" i="17"/>
  <c r="E49" i="17"/>
  <c r="E50" i="17"/>
  <c r="E51" i="17"/>
  <c r="E52" i="17"/>
  <c r="E53" i="17"/>
  <c r="E55" i="17"/>
  <c r="E56" i="17"/>
  <c r="E57" i="17"/>
  <c r="E58" i="17"/>
  <c r="E59" i="17"/>
  <c r="E60" i="17"/>
  <c r="E61" i="17"/>
  <c r="E62" i="17"/>
  <c r="E64" i="17"/>
  <c r="E65" i="17"/>
  <c r="E66" i="17"/>
  <c r="E67" i="17"/>
  <c r="E68" i="17"/>
  <c r="E69" i="17"/>
  <c r="E70" i="17"/>
  <c r="E71" i="17"/>
  <c r="E72" i="17"/>
  <c r="E74" i="17"/>
  <c r="E75" i="17"/>
  <c r="E77" i="17"/>
  <c r="E79" i="17"/>
  <c r="E81" i="17"/>
  <c r="E83" i="17"/>
  <c r="E85" i="17"/>
  <c r="E86" i="17"/>
  <c r="E87" i="17"/>
  <c r="E88" i="17"/>
  <c r="E98" i="17"/>
  <c r="F13" i="17"/>
  <c r="F26" i="17"/>
  <c r="F41" i="17"/>
  <c r="F53" i="17"/>
  <c r="F62" i="17"/>
  <c r="F72" i="17"/>
  <c r="F88" i="17"/>
  <c r="F97" i="17"/>
  <c r="F98" i="17"/>
  <c r="G97" i="17"/>
  <c r="G13" i="17"/>
  <c r="G26" i="17"/>
  <c r="G41" i="17"/>
  <c r="G53" i="17"/>
  <c r="G62" i="17"/>
  <c r="G72" i="17"/>
  <c r="G88" i="17"/>
  <c r="G98" i="17"/>
  <c r="H97" i="17"/>
  <c r="H13" i="17"/>
  <c r="H26" i="17"/>
  <c r="H41" i="17"/>
  <c r="H53" i="17"/>
  <c r="H62" i="17"/>
  <c r="H72" i="17"/>
  <c r="H88" i="17"/>
  <c r="H98" i="17"/>
  <c r="I13" i="17"/>
  <c r="I26" i="17"/>
  <c r="I41" i="17"/>
  <c r="I53" i="17"/>
  <c r="I62" i="17"/>
  <c r="I72" i="17"/>
  <c r="I88" i="17"/>
  <c r="I97" i="17"/>
  <c r="I98" i="17"/>
  <c r="C13" i="17"/>
  <c r="C26" i="17"/>
  <c r="C41" i="17"/>
  <c r="C53" i="17"/>
  <c r="C62" i="17"/>
  <c r="C72" i="17"/>
  <c r="C88" i="17"/>
  <c r="C97" i="17"/>
  <c r="C98" i="17"/>
  <c r="K90" i="17"/>
  <c r="K91" i="17"/>
  <c r="K92" i="17"/>
  <c r="K93" i="17"/>
  <c r="K95" i="17"/>
  <c r="K96" i="17"/>
  <c r="K97" i="17"/>
  <c r="K81" i="17"/>
  <c r="J81" i="17"/>
  <c r="J65" i="17"/>
  <c r="K65" i="17"/>
  <c r="J66" i="17"/>
  <c r="K66" i="17"/>
  <c r="J67" i="17"/>
  <c r="K67" i="17"/>
  <c r="J68" i="17"/>
  <c r="K68" i="17"/>
  <c r="J69" i="17"/>
  <c r="K69" i="17"/>
  <c r="J70" i="17"/>
  <c r="K70" i="17"/>
  <c r="J71" i="17"/>
  <c r="K71" i="17"/>
  <c r="K64" i="17"/>
  <c r="J64" i="17"/>
  <c r="J72" i="17"/>
  <c r="K72" i="17"/>
  <c r="J86" i="17"/>
  <c r="K86" i="17"/>
  <c r="J87" i="17"/>
  <c r="K87" i="17"/>
  <c r="K85" i="17"/>
  <c r="J85" i="17"/>
  <c r="J77" i="17"/>
  <c r="K77" i="17"/>
  <c r="J79" i="17"/>
  <c r="K79" i="17"/>
  <c r="J83" i="17"/>
  <c r="K83" i="17"/>
  <c r="J75" i="17"/>
  <c r="K75" i="17"/>
  <c r="K74" i="17"/>
  <c r="J74" i="17"/>
  <c r="J88" i="17"/>
  <c r="K88" i="17"/>
  <c r="J56" i="17"/>
  <c r="K56" i="17"/>
  <c r="J57" i="17"/>
  <c r="K57" i="17"/>
  <c r="J58" i="17"/>
  <c r="K58" i="17"/>
  <c r="J59" i="17"/>
  <c r="K59" i="17"/>
  <c r="J60" i="17"/>
  <c r="K60" i="17"/>
  <c r="J61" i="17"/>
  <c r="K61" i="17"/>
  <c r="K55" i="17"/>
  <c r="J55" i="17"/>
  <c r="J62" i="17"/>
  <c r="K62" i="17"/>
  <c r="J49" i="17"/>
  <c r="K49" i="17"/>
  <c r="J50" i="17"/>
  <c r="K50" i="17"/>
  <c r="J51" i="17"/>
  <c r="K51" i="17"/>
  <c r="J52" i="17"/>
  <c r="K52" i="17"/>
  <c r="K48" i="17"/>
  <c r="J48" i="17"/>
  <c r="J46" i="17"/>
  <c r="K46" i="17"/>
  <c r="K44" i="17"/>
  <c r="J44" i="17"/>
  <c r="K43" i="17"/>
  <c r="J43" i="17"/>
  <c r="J39" i="17"/>
  <c r="J29" i="17"/>
  <c r="K29" i="17"/>
  <c r="J30" i="17"/>
  <c r="K30" i="17"/>
  <c r="J31" i="17"/>
  <c r="K31" i="17"/>
  <c r="J53" i="17"/>
  <c r="K53" i="17"/>
  <c r="J90" i="17"/>
  <c r="J91" i="17"/>
  <c r="J92" i="17"/>
  <c r="J93" i="17"/>
  <c r="J95" i="17"/>
  <c r="J96" i="17"/>
  <c r="J97" i="17"/>
  <c r="K28" i="17"/>
  <c r="K33" i="17"/>
  <c r="K35" i="17"/>
  <c r="K37" i="17"/>
  <c r="K18" i="17"/>
  <c r="K39" i="17"/>
  <c r="K32" i="17"/>
  <c r="K41" i="17"/>
  <c r="J28" i="17"/>
  <c r="J33" i="17"/>
  <c r="J35" i="17"/>
  <c r="J37" i="17"/>
  <c r="J18" i="17"/>
  <c r="J32" i="17"/>
  <c r="J41" i="17"/>
  <c r="K15" i="17"/>
  <c r="K16" i="17"/>
  <c r="K17" i="17"/>
  <c r="K22" i="17"/>
  <c r="K24" i="17"/>
  <c r="K19" i="17"/>
  <c r="K20" i="17"/>
  <c r="K26" i="17"/>
  <c r="J15" i="17"/>
  <c r="J16" i="17"/>
  <c r="J17" i="17"/>
  <c r="J22" i="17"/>
  <c r="J24" i="17"/>
  <c r="J19" i="17"/>
  <c r="J20" i="17"/>
  <c r="J26" i="17"/>
  <c r="K12" i="17"/>
  <c r="K13" i="17"/>
  <c r="J12" i="17"/>
  <c r="J13" i="17"/>
  <c r="C12" i="6"/>
  <c r="E12" i="6"/>
  <c r="C16" i="6"/>
  <c r="E16" i="6"/>
  <c r="C5" i="6"/>
  <c r="E5" i="6"/>
  <c r="C15" i="6"/>
  <c r="E15" i="6"/>
  <c r="D24" i="6"/>
  <c r="C10" i="6"/>
  <c r="E10" i="6"/>
  <c r="C9" i="6"/>
  <c r="E9" i="6"/>
  <c r="C22" i="6"/>
  <c r="C6" i="6"/>
  <c r="E6" i="6"/>
  <c r="C13" i="6"/>
  <c r="E13" i="6"/>
  <c r="C4" i="6"/>
  <c r="E4" i="6"/>
  <c r="C8" i="6"/>
  <c r="E8" i="6"/>
  <c r="C7" i="6"/>
  <c r="E7" i="6"/>
  <c r="E22" i="6"/>
  <c r="C2" i="6"/>
  <c r="E2" i="6"/>
  <c r="C23" i="6"/>
  <c r="E23" i="6"/>
  <c r="C19" i="6"/>
  <c r="E19" i="6"/>
  <c r="C14" i="6"/>
  <c r="E14" i="6"/>
  <c r="C17" i="6"/>
  <c r="E17" i="6"/>
  <c r="C18" i="6"/>
  <c r="E18" i="6"/>
  <c r="C11" i="6"/>
  <c r="E11" i="6"/>
  <c r="C20" i="6"/>
  <c r="E20" i="6"/>
  <c r="C3" i="6"/>
  <c r="E3" i="6"/>
  <c r="C21" i="6"/>
  <c r="E21" i="6"/>
  <c r="C24" i="6"/>
  <c r="E24" i="6"/>
  <c r="F99" i="17"/>
  <c r="G99" i="17"/>
  <c r="H99" i="17"/>
  <c r="I99" i="17"/>
</calcChain>
</file>

<file path=xl/sharedStrings.xml><?xml version="1.0" encoding="utf-8"?>
<sst xmlns="http://schemas.openxmlformats.org/spreadsheetml/2006/main" count="256" uniqueCount="166">
  <si>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</si>
  <si>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</si>
  <si>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</si>
  <si>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</si>
  <si>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</si>
  <si>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</si>
  <si>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</si>
  <si>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</si>
  <si>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</si>
  <si>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</si>
  <si>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e</t>
  </si>
  <si>
    <t>z</t>
  </si>
  <si>
    <t xml:space="preserve">Σ   </t>
  </si>
  <si>
    <t>Udział procentowy w całości godzin</t>
  </si>
  <si>
    <t>WYDZIAŁ INŻYNIERII PRODUKCJI</t>
  </si>
  <si>
    <t>Praca dyplomowa i egzamin dyplomowy</t>
  </si>
  <si>
    <t>Chemia</t>
  </si>
  <si>
    <t>Technologia informacyjna</t>
  </si>
  <si>
    <t>Nauka o materiałach</t>
  </si>
  <si>
    <t>Finanse i rachunkowość</t>
  </si>
  <si>
    <t xml:space="preserve">Ergonomia i bezpieczeństwo pracy oraz ochrona własności intelektualnej </t>
  </si>
  <si>
    <t>Praktyka zawodowa - 4 tygodnie</t>
  </si>
  <si>
    <t>Matematyka 1</t>
  </si>
  <si>
    <t>Matematyka 2</t>
  </si>
  <si>
    <t>Seminarium dyplomowe 2</t>
  </si>
  <si>
    <t>Seminarium dyplomowe 1</t>
  </si>
  <si>
    <t>Metodologia studiów</t>
  </si>
  <si>
    <t>Informatyka i komputerowe wspomaganie prac inżynierskich</t>
  </si>
  <si>
    <t>Przedmiot humanistyczny 1</t>
  </si>
  <si>
    <t xml:space="preserve">Przedmiot humanistyczny 2 </t>
  </si>
  <si>
    <t>Przedmiot humanistyczny 3</t>
  </si>
  <si>
    <t xml:space="preserve">SEMESTR I - Blok przedmiotów humanistycznych do przedmiotu: Przedmiot humanistyczny 1 </t>
  </si>
  <si>
    <t>Etyka</t>
  </si>
  <si>
    <t xml:space="preserve">SEMESTR III - Blok przedmiotów humanistycznych do przedmiotu: Przedmiot humanistyczny 2 </t>
  </si>
  <si>
    <t>Komunikacja społeczna</t>
  </si>
  <si>
    <t>Sztuka negocjacji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</si>
  <si>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</si>
  <si>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</si>
  <si>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</si>
  <si>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</si>
  <si>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</si>
  <si>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</si>
  <si>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>Ekonomia</t>
  </si>
  <si>
    <t>Podstawy elektrotechniki</t>
  </si>
  <si>
    <t>Biochemia</t>
  </si>
  <si>
    <t>Meteorologia</t>
  </si>
  <si>
    <t>Termodynamika techniczna</t>
  </si>
  <si>
    <t xml:space="preserve">Automatyzacja i robotyzacja procesów </t>
  </si>
  <si>
    <t>Zarządzanie jakością</t>
  </si>
  <si>
    <t>KEMiZPP</t>
  </si>
  <si>
    <t>Eksploatacja urządzeń ekoenergetycznych</t>
  </si>
  <si>
    <t>Ekonomika w ekoenergetyce</t>
  </si>
  <si>
    <t>KEiŚT</t>
  </si>
  <si>
    <t>Ocena jakości biopaliw</t>
  </si>
  <si>
    <t>Energetyka wodna</t>
  </si>
  <si>
    <t>Geotermia</t>
  </si>
  <si>
    <t>Energetyka słoneczna</t>
  </si>
  <si>
    <t>Bezpieczeństwo energetyczne i polityka energetyczna</t>
  </si>
  <si>
    <t>Technologia biopaliw ciekłych</t>
  </si>
  <si>
    <t>Technologia biopaliw gazowych</t>
  </si>
  <si>
    <t xml:space="preserve">Katedry </t>
  </si>
  <si>
    <t>Katedra Maszynoznawstwa Rolniczego</t>
  </si>
  <si>
    <t>Katedra Biologicznych Podstaw Technologii Żywności i Pasz</t>
  </si>
  <si>
    <t>Katedra Podstaw Techniki Zakład Elektrotechniki i Systemów Pomiarowych</t>
  </si>
  <si>
    <t>Katedra Podstaw Techniki Zakład Ergonomii</t>
  </si>
  <si>
    <t>Katedra Zastosowań Matematyki i Informatyki</t>
  </si>
  <si>
    <t>Katedra Energetyki i Środków Transportu</t>
  </si>
  <si>
    <t>Katedra Maszyn Ogrodniczych i Leśnych</t>
  </si>
  <si>
    <t>Katedra Inżynierii Kształtowania Środowiska i Geodezji</t>
  </si>
  <si>
    <t>Katedra Maszyn Rolniczych i Transportowych</t>
  </si>
  <si>
    <t>Katedra Inżynierii Mechanicznej i Automatyki</t>
  </si>
  <si>
    <t>Katedra Energetyki i Środków Transportu Zakład Logistyki i Zarządzania Przedsiębiorstwem</t>
  </si>
  <si>
    <t>Katedra Eksploatacji Maszyn i Zarządzania Procesami Produkcyjnymi</t>
  </si>
  <si>
    <t>KMR</t>
  </si>
  <si>
    <t>KBPTiŻP</t>
  </si>
  <si>
    <t>KPT ZE</t>
  </si>
  <si>
    <t>KZMiI</t>
  </si>
  <si>
    <t>KMOiL</t>
  </si>
  <si>
    <t>KIKŚiG</t>
  </si>
  <si>
    <t>KMRiT</t>
  </si>
  <si>
    <t>KIMiA</t>
  </si>
  <si>
    <t>KEiŚT ZLIZP</t>
  </si>
  <si>
    <t>Katedra Chłodnictwa i Energetyki Przemysłu Spożywczego</t>
  </si>
  <si>
    <t>KCiEPS</t>
  </si>
  <si>
    <t>Katedra Eksploatacji Maszyn Przemysłu Spożywczego</t>
  </si>
  <si>
    <t>KEMPS</t>
  </si>
  <si>
    <t>Katedra Fizyki</t>
  </si>
  <si>
    <t>Katedra Inżynierii i Maszyn Spożywczych</t>
  </si>
  <si>
    <t>Katedra Inżynierii Procesowej</t>
  </si>
  <si>
    <t>Katedra Techniki Cieplnej</t>
  </si>
  <si>
    <t>KF</t>
  </si>
  <si>
    <t>KIP</t>
  </si>
  <si>
    <t>KTC</t>
  </si>
  <si>
    <t>Studium Praktycznej Nauki Języków Obcych</t>
  </si>
  <si>
    <t>Studium Wychowania Fizycznego i Sportu</t>
  </si>
  <si>
    <t>SPNJO</t>
  </si>
  <si>
    <t>SWFiS</t>
  </si>
  <si>
    <t>KPT ZEiSP</t>
  </si>
  <si>
    <t>Efektywność energetyczna</t>
  </si>
  <si>
    <t>Vacat</t>
  </si>
  <si>
    <t>Katedry</t>
  </si>
  <si>
    <t>Katerdy</t>
  </si>
  <si>
    <t>kod</t>
  </si>
  <si>
    <t>liczba godzin</t>
  </si>
  <si>
    <t xml:space="preserve">Lp </t>
  </si>
  <si>
    <t>godz/ osob</t>
  </si>
  <si>
    <t>Technologia biopaliw stałych</t>
  </si>
  <si>
    <t xml:space="preserve">Podstawy konstrukcji maszyn </t>
  </si>
  <si>
    <t>Energetyka wiatrowa</t>
  </si>
  <si>
    <t>Technologie współspalania paliw</t>
  </si>
  <si>
    <t>Energetyczne wykorzystanie bioodpadów</t>
  </si>
  <si>
    <t>Zarządzanie przedsiębiorstwem</t>
  </si>
  <si>
    <t xml:space="preserve">Projektowanie inżynierskie i grafika inżynierska </t>
  </si>
  <si>
    <t>Podstawy gleboznawstwa</t>
  </si>
  <si>
    <t>KIiMS</t>
  </si>
  <si>
    <t>Obsługa transportowa inwestycji i podmiotów ekoenergetycznych</t>
  </si>
  <si>
    <t>B: Odpady produkcji ogrodniczej na cele energetyczne</t>
  </si>
  <si>
    <t>A: Procesy chłodnicze</t>
  </si>
  <si>
    <t>A: Silniki cieplne</t>
  </si>
  <si>
    <t>B: Siłownie kogeneracyjne</t>
  </si>
  <si>
    <t>A: OZE w rolnictwie</t>
  </si>
  <si>
    <t>B: Agroenergetyka</t>
  </si>
  <si>
    <t>A: Uprawa roślin energetycznych</t>
  </si>
  <si>
    <t>B: Technologia produkcji roślin energetycznych</t>
  </si>
  <si>
    <t>Fizyka</t>
  </si>
  <si>
    <t>L.p.</t>
  </si>
  <si>
    <t>A: Roślinne surowce energetyczne</t>
  </si>
  <si>
    <t>B: Klimatyzacja i wentylacja</t>
  </si>
  <si>
    <t>Układy magazynowania energii</t>
  </si>
  <si>
    <t>Język obcy 1</t>
  </si>
  <si>
    <t>Język obcy 2</t>
  </si>
  <si>
    <t>Język obcy 3</t>
  </si>
  <si>
    <t>Język obcy 4</t>
  </si>
  <si>
    <t>A: Prawo w zakresie OZE</t>
  </si>
  <si>
    <t>B: Prawo gospodarcze i energetyczne</t>
  </si>
  <si>
    <t>A: Podstawy geodezji i kartografii</t>
  </si>
  <si>
    <t>B: Systemy informacji przestrzennej</t>
  </si>
  <si>
    <t>A: Inżynieria ekologiczna</t>
  </si>
  <si>
    <t>B: Inżynieria gospodarki komunalnej</t>
  </si>
  <si>
    <t>A: Ekobilans i recykling materiałowy</t>
  </si>
  <si>
    <t>B: Pojazdy ekologiczne</t>
  </si>
  <si>
    <t>A: Współpraca rozproszonych źródeł energii z siecią elektroenergetyczną</t>
  </si>
  <si>
    <t>B: Energetyka rozproszona </t>
  </si>
  <si>
    <t>A: Mechanika płynów i urządzenia przepływowe</t>
  </si>
  <si>
    <t>B: Napędy hydrauliczne</t>
  </si>
  <si>
    <t>A: Odnawialne źródła eneregii w produkcji ogrodniczej</t>
  </si>
  <si>
    <t>B: Ocena przydatności biomasy na cele energetyczne</t>
  </si>
  <si>
    <t xml:space="preserve">B: Odpady z produkcji zwierzęcej na cele energetyczne </t>
  </si>
  <si>
    <t>Transport surowców energetycznych</t>
  </si>
  <si>
    <t>A: Odnawialne źródła eneregii w produkcji zwierzęcej</t>
  </si>
  <si>
    <t>A: Ochrona środowiska</t>
  </si>
  <si>
    <t>B: Zarządzanie środowiskowe</t>
  </si>
  <si>
    <t>A: Analiza strategiczna</t>
  </si>
  <si>
    <t>B:Problemy decyzyjne w organizacji</t>
  </si>
  <si>
    <t>SEMESTR II - 9 zjazdów</t>
  </si>
  <si>
    <t>SEMESTR III - 9 zjazdów</t>
  </si>
  <si>
    <t>SEMESTR IV - 9 zjazdów</t>
  </si>
  <si>
    <t>SEMESTR VI - 9 zjazdów</t>
  </si>
  <si>
    <t>SEMESTR VII - 9 zjazdów</t>
  </si>
  <si>
    <t>SEMESTR I - 9 zjazdów</t>
  </si>
  <si>
    <t>SEMESTR V - 9 zjazdów</t>
  </si>
  <si>
    <t>SEMESTR VIII - 9 zjazdów</t>
  </si>
  <si>
    <t>Ogółem godzin w semestrach 1-8</t>
  </si>
  <si>
    <t>Kierunek Ekoenergetyka      Studia niestacjonarne pierwszego stopnia.
 Zatwierdzony uchwałą Rady Wydziału dn., 21.04.2017 r. Obowiązuje studentów ropoczynajacych studia od I roku studiów     w roku akademickim 2017/2018</t>
  </si>
  <si>
    <t xml:space="preserve">SEMESTR VII - Blok przedmiotów humanistycznych do przedmiotu: Przedmiot humanistyczny 3 </t>
  </si>
  <si>
    <t>Kierunek Ekoenergetyka   Studia niestacjonarne pierwszego stopnia.
 Zatwierdzony uchwałą Rady Wydziału dn., 21.04.2017 r. Obowiązuje studentów ropoczynajacych studia                                                                   od I roku studiów w roku akademickim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</si>
</sst>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31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4"/>
      <name val="Arial Narrow"/>
      <family val="2"/>
      <charset val="238"/>
    </font>
    <font>
      <b/>
      <sz val="14"/>
      <name val="Arial Narrow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Narrow"/>
      <family val="2"/>
      <charset val="238"/>
    </font>
    <font>
      <b/>
      <sz val="9"/>
      <color indexed="9"/>
      <name val="Arial Narrow"/>
      <family val="2"/>
      <charset val="238"/>
    </font>
    <font>
      <sz val="9"/>
      <color indexed="9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23" fillId="0" borderId="0"/>
    <xf numFmtId="0" fontId="23" fillId="0" borderId="0"/>
    <xf numFmtId="0" fontId="24" fillId="0" borderId="0"/>
    <xf numFmtId="164" fontId="1" fillId="0" borderId="0"/>
  </cellStyleXfs>
  <cellXfs count="134">
    <xf numFmtId="0" fontId="0" fillId="0" borderId="0" xfId="0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23" fillId="0" borderId="0" xfId="2"/>
    <xf numFmtId="0" fontId="2" fillId="0" borderId="0" xfId="2" applyFont="1" applyBorder="1" applyAlignment="1">
      <alignment horizontal="center"/>
    </xf>
    <xf numFmtId="0" fontId="5" fillId="0" borderId="0" xfId="2" applyFont="1"/>
    <xf numFmtId="1" fontId="17" fillId="0" borderId="0" xfId="2" applyNumberFormat="1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1" fontId="10" fillId="0" borderId="2" xfId="2" applyNumberFormat="1" applyFont="1" applyBorder="1" applyAlignment="1">
      <alignment horizontal="center" vertical="center"/>
    </xf>
    <xf numFmtId="165" fontId="12" fillId="0" borderId="2" xfId="2" applyNumberFormat="1" applyFont="1" applyFill="1" applyBorder="1" applyAlignment="1">
      <alignment horizontal="center" vertical="center"/>
    </xf>
    <xf numFmtId="1" fontId="22" fillId="0" borderId="2" xfId="2" applyNumberFormat="1" applyFont="1" applyFill="1" applyBorder="1" applyAlignment="1">
      <alignment horizontal="center" vertical="center"/>
    </xf>
    <xf numFmtId="1" fontId="3" fillId="0" borderId="0" xfId="2" applyNumberFormat="1" applyFont="1"/>
    <xf numFmtId="1" fontId="19" fillId="0" borderId="0" xfId="2" applyNumberFormat="1" applyFont="1" applyFill="1" applyAlignment="1">
      <alignment vertical="center"/>
    </xf>
    <xf numFmtId="1" fontId="7" fillId="0" borderId="3" xfId="2" applyNumberFormat="1" applyFont="1" applyFill="1" applyBorder="1" applyAlignment="1">
      <alignment horizontal="center" vertical="center"/>
    </xf>
    <xf numFmtId="1" fontId="13" fillId="2" borderId="3" xfId="2" applyNumberFormat="1" applyFont="1" applyFill="1" applyBorder="1" applyAlignment="1">
      <alignment horizontal="center" vertical="center"/>
    </xf>
    <xf numFmtId="1" fontId="12" fillId="2" borderId="3" xfId="2" applyNumberFormat="1" applyFont="1" applyFill="1" applyBorder="1" applyAlignment="1">
      <alignment horizontal="center" vertical="center"/>
    </xf>
    <xf numFmtId="0" fontId="13" fillId="2" borderId="3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1" fontId="6" fillId="0" borderId="3" xfId="2" applyNumberFormat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16" fillId="0" borderId="3" xfId="2" applyNumberFormat="1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vertical="center"/>
    </xf>
    <xf numFmtId="1" fontId="12" fillId="0" borderId="2" xfId="2" applyNumberFormat="1" applyFont="1" applyFill="1" applyBorder="1" applyAlignment="1">
      <alignment horizontal="left" vertical="center"/>
    </xf>
    <xf numFmtId="0" fontId="14" fillId="0" borderId="3" xfId="2" applyFont="1" applyFill="1" applyBorder="1" applyAlignment="1">
      <alignment vertical="center"/>
    </xf>
    <xf numFmtId="0" fontId="6" fillId="3" borderId="3" xfId="2" applyFont="1" applyFill="1" applyBorder="1" applyAlignment="1">
      <alignment horizontal="center" vertical="center"/>
    </xf>
    <xf numFmtId="1" fontId="6" fillId="3" borderId="3" xfId="2" applyNumberFormat="1" applyFont="1" applyFill="1" applyBorder="1" applyAlignment="1">
      <alignment horizontal="center" vertical="center"/>
    </xf>
    <xf numFmtId="1" fontId="7" fillId="3" borderId="3" xfId="2" applyNumberFormat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right" vertical="center"/>
    </xf>
    <xf numFmtId="1" fontId="12" fillId="3" borderId="3" xfId="2" applyNumberFormat="1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1" fontId="12" fillId="0" borderId="4" xfId="2" applyNumberFormat="1" applyFont="1" applyFill="1" applyBorder="1" applyAlignment="1">
      <alignment horizontal="center" vertical="center" wrapText="1"/>
    </xf>
    <xf numFmtId="164" fontId="12" fillId="0" borderId="4" xfId="5" applyFont="1" applyFill="1" applyBorder="1" applyAlignment="1" applyProtection="1">
      <alignment horizontal="center" vertical="center" textRotation="90" wrapText="1"/>
    </xf>
    <xf numFmtId="164" fontId="12" fillId="0" borderId="4" xfId="5" applyFont="1" applyFill="1" applyBorder="1" applyAlignment="1" applyProtection="1">
      <alignment horizontal="center" vertical="center" textRotation="90"/>
    </xf>
    <xf numFmtId="49" fontId="12" fillId="0" borderId="4" xfId="5" applyNumberFormat="1" applyFont="1" applyFill="1" applyBorder="1" applyAlignment="1" applyProtection="1">
      <alignment horizontal="center" vertical="center" textRotation="90" wrapText="1"/>
    </xf>
    <xf numFmtId="0" fontId="7" fillId="3" borderId="3" xfId="0" applyFont="1" applyFill="1" applyBorder="1" applyAlignment="1">
      <alignment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1" fontId="6" fillId="3" borderId="3" xfId="2" applyNumberFormat="1" applyFont="1" applyFill="1" applyBorder="1" applyAlignment="1">
      <alignment horizontal="center" vertical="center" wrapText="1"/>
    </xf>
    <xf numFmtId="1" fontId="7" fillId="3" borderId="3" xfId="2" applyNumberFormat="1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/>
    </xf>
    <xf numFmtId="0" fontId="26" fillId="0" borderId="3" xfId="4" applyFont="1" applyFill="1" applyBorder="1" applyAlignment="1">
      <alignment horizontal="center" vertical="center"/>
    </xf>
    <xf numFmtId="0" fontId="13" fillId="3" borderId="3" xfId="2" applyFont="1" applyFill="1" applyBorder="1" applyAlignment="1">
      <alignment horizontal="center" vertical="center"/>
    </xf>
    <xf numFmtId="1" fontId="13" fillId="3" borderId="3" xfId="2" applyNumberFormat="1" applyFont="1" applyFill="1" applyBorder="1" applyAlignment="1">
      <alignment horizontal="center" vertical="center"/>
    </xf>
    <xf numFmtId="0" fontId="0" fillId="0" borderId="3" xfId="0" applyBorder="1"/>
    <xf numFmtId="0" fontId="27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27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/>
    </xf>
    <xf numFmtId="0" fontId="0" fillId="0" borderId="3" xfId="0" applyFill="1" applyBorder="1"/>
    <xf numFmtId="0" fontId="9" fillId="2" borderId="5" xfId="2" applyFont="1" applyFill="1" applyBorder="1" applyAlignment="1">
      <alignment horizontal="right" vertical="center"/>
    </xf>
    <xf numFmtId="0" fontId="9" fillId="0" borderId="5" xfId="2" applyFont="1" applyFill="1" applyBorder="1" applyAlignment="1">
      <alignment vertical="center"/>
    </xf>
    <xf numFmtId="0" fontId="9" fillId="3" borderId="6" xfId="2" applyFont="1" applyFill="1" applyBorder="1" applyAlignment="1">
      <alignment horizontal="right" vertical="center"/>
    </xf>
    <xf numFmtId="0" fontId="8" fillId="0" borderId="3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5" fillId="0" borderId="7" xfId="2" applyFont="1" applyFill="1" applyBorder="1" applyAlignment="1">
      <alignment vertical="center"/>
    </xf>
    <xf numFmtId="0" fontId="5" fillId="0" borderId="8" xfId="2" applyFont="1" applyFill="1" applyBorder="1" applyAlignment="1">
      <alignment vertical="center"/>
    </xf>
    <xf numFmtId="0" fontId="5" fillId="0" borderId="5" xfId="2" applyFont="1" applyFill="1" applyBorder="1" applyAlignment="1">
      <alignment vertical="center"/>
    </xf>
    <xf numFmtId="0" fontId="9" fillId="0" borderId="7" xfId="2" applyFont="1" applyFill="1" applyBorder="1" applyAlignment="1">
      <alignment vertical="center"/>
    </xf>
    <xf numFmtId="0" fontId="9" fillId="0" borderId="8" xfId="2" applyFont="1" applyFill="1" applyBorder="1" applyAlignment="1">
      <alignment vertical="center"/>
    </xf>
    <xf numFmtId="0" fontId="9" fillId="3" borderId="7" xfId="2" applyFont="1" applyFill="1" applyBorder="1" applyAlignment="1">
      <alignment vertical="center"/>
    </xf>
    <xf numFmtId="0" fontId="9" fillId="3" borderId="8" xfId="2" applyFont="1" applyFill="1" applyBorder="1" applyAlignment="1">
      <alignment vertical="center"/>
    </xf>
    <xf numFmtId="0" fontId="9" fillId="3" borderId="5" xfId="2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15" fillId="0" borderId="0" xfId="2" applyFont="1" applyFill="1" applyAlignment="1">
      <alignment vertical="center"/>
    </xf>
    <xf numFmtId="0" fontId="21" fillId="0" borderId="0" xfId="2" applyFont="1" applyFill="1" applyAlignment="1">
      <alignment vertical="center"/>
    </xf>
    <xf numFmtId="0" fontId="7" fillId="0" borderId="0" xfId="2" applyFont="1" applyAlignment="1">
      <alignment vertical="center"/>
    </xf>
    <xf numFmtId="0" fontId="23" fillId="0" borderId="0" xfId="2" applyAlignment="1">
      <alignment vertical="center"/>
    </xf>
    <xf numFmtId="1" fontId="12" fillId="3" borderId="2" xfId="2" applyNumberFormat="1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vertical="center"/>
    </xf>
    <xf numFmtId="0" fontId="12" fillId="0" borderId="8" xfId="2" applyFont="1" applyFill="1" applyBorder="1" applyAlignment="1">
      <alignment vertical="center"/>
    </xf>
    <xf numFmtId="0" fontId="12" fillId="0" borderId="5" xfId="2" applyFont="1" applyFill="1" applyBorder="1" applyAlignment="1">
      <alignment vertical="center"/>
    </xf>
    <xf numFmtId="1" fontId="2" fillId="0" borderId="0" xfId="2" applyNumberFormat="1" applyFont="1" applyAlignment="1">
      <alignment horizontal="center"/>
    </xf>
    <xf numFmtId="0" fontId="12" fillId="2" borderId="3" xfId="2" applyFont="1" applyFill="1" applyBorder="1" applyAlignment="1">
      <alignment horizontal="center" vertical="center"/>
    </xf>
    <xf numFmtId="1" fontId="12" fillId="2" borderId="3" xfId="2" applyNumberFormat="1" applyFont="1" applyFill="1" applyBorder="1" applyAlignment="1">
      <alignment horizontal="center" vertical="center" wrapText="1"/>
    </xf>
    <xf numFmtId="164" fontId="12" fillId="2" borderId="3" xfId="5" applyFont="1" applyFill="1" applyBorder="1" applyAlignment="1" applyProtection="1">
      <alignment horizontal="center" vertical="center" textRotation="90" wrapText="1"/>
    </xf>
    <xf numFmtId="164" fontId="12" fillId="2" borderId="3" xfId="5" applyFont="1" applyFill="1" applyBorder="1" applyAlignment="1" applyProtection="1">
      <alignment horizontal="center" vertical="center" textRotation="90"/>
    </xf>
    <xf numFmtId="49" fontId="12" fillId="2" borderId="3" xfId="5" applyNumberFormat="1" applyFont="1" applyFill="1" applyBorder="1" applyAlignment="1" applyProtection="1">
      <alignment horizontal="center" vertical="center" textRotation="90" wrapText="1"/>
    </xf>
    <xf numFmtId="0" fontId="7" fillId="3" borderId="3" xfId="2" applyFont="1" applyFill="1" applyBorder="1" applyAlignment="1">
      <alignment horizontal="center" vertical="center"/>
    </xf>
    <xf numFmtId="0" fontId="25" fillId="0" borderId="3" xfId="4" applyFont="1" applyFill="1" applyBorder="1" applyAlignment="1">
      <alignment horizontal="center" vertical="center"/>
    </xf>
    <xf numFmtId="0" fontId="29" fillId="0" borderId="8" xfId="2" applyFont="1" applyFill="1" applyBorder="1" applyAlignment="1">
      <alignment vertical="center"/>
    </xf>
    <xf numFmtId="165" fontId="6" fillId="0" borderId="3" xfId="2" applyNumberFormat="1" applyFont="1" applyFill="1" applyBorder="1" applyAlignment="1">
      <alignment horizontal="center" vertical="center"/>
    </xf>
    <xf numFmtId="0" fontId="7" fillId="0" borderId="5" xfId="2" applyFont="1" applyBorder="1" applyAlignment="1">
      <alignment vertical="center"/>
    </xf>
    <xf numFmtId="0" fontId="7" fillId="3" borderId="5" xfId="2" applyFont="1" applyFill="1" applyBorder="1" applyAlignment="1">
      <alignment vertical="center"/>
    </xf>
    <xf numFmtId="1" fontId="7" fillId="0" borderId="3" xfId="2" applyNumberFormat="1" applyFont="1" applyBorder="1" applyAlignment="1">
      <alignment horizontal="center" vertical="center"/>
    </xf>
    <xf numFmtId="0" fontId="7" fillId="0" borderId="5" xfId="2" applyFont="1" applyFill="1" applyBorder="1" applyAlignment="1">
      <alignment vertical="center"/>
    </xf>
    <xf numFmtId="1" fontId="7" fillId="0" borderId="3" xfId="2" applyNumberFormat="1" applyFont="1" applyFill="1" applyBorder="1" applyAlignment="1">
      <alignment horizontal="center" vertical="center" wrapText="1"/>
    </xf>
    <xf numFmtId="0" fontId="28" fillId="0" borderId="5" xfId="2" applyFont="1" applyBorder="1" applyAlignment="1">
      <alignment vertical="center"/>
    </xf>
    <xf numFmtId="0" fontId="7" fillId="0" borderId="10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/>
    </xf>
    <xf numFmtId="0" fontId="7" fillId="0" borderId="5" xfId="2" applyFont="1" applyFill="1" applyBorder="1" applyAlignment="1">
      <alignment vertical="center" wrapText="1"/>
    </xf>
    <xf numFmtId="0" fontId="30" fillId="0" borderId="3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1" xfId="2" applyFont="1" applyFill="1" applyBorder="1" applyAlignment="1">
      <alignment vertical="center"/>
    </xf>
    <xf numFmtId="0" fontId="8" fillId="0" borderId="5" xfId="2" applyFont="1" applyFill="1" applyBorder="1" applyAlignment="1">
      <alignment horizontal="left" vertical="center" shrinkToFit="1"/>
    </xf>
    <xf numFmtId="0" fontId="7" fillId="3" borderId="10" xfId="2" applyFont="1" applyFill="1" applyBorder="1" applyAlignment="1">
      <alignment vertical="center"/>
    </xf>
    <xf numFmtId="0" fontId="7" fillId="3" borderId="6" xfId="2" applyFont="1" applyFill="1" applyBorder="1" applyAlignment="1">
      <alignment vertical="center"/>
    </xf>
    <xf numFmtId="0" fontId="29" fillId="3" borderId="8" xfId="2" applyFont="1" applyFill="1" applyBorder="1" applyAlignment="1">
      <alignment vertical="center"/>
    </xf>
    <xf numFmtId="164" fontId="5" fillId="2" borderId="3" xfId="5" applyFont="1" applyFill="1" applyBorder="1" applyAlignment="1" applyProtection="1">
      <alignment horizontal="center" vertical="center" textRotation="90"/>
    </xf>
    <xf numFmtId="0" fontId="18" fillId="0" borderId="0" xfId="2" applyFont="1" applyBorder="1" applyAlignment="1">
      <alignment horizontal="center"/>
    </xf>
    <xf numFmtId="1" fontId="18" fillId="0" borderId="12" xfId="2" applyNumberFormat="1" applyFont="1" applyBorder="1" applyAlignment="1">
      <alignment horizontal="center" vertical="center" wrapText="1"/>
    </xf>
    <xf numFmtId="1" fontId="7" fillId="0" borderId="9" xfId="2" applyNumberFormat="1" applyFont="1" applyFill="1" applyBorder="1" applyAlignment="1">
      <alignment horizontal="center" vertical="center"/>
    </xf>
    <xf numFmtId="1" fontId="7" fillId="0" borderId="11" xfId="2" applyNumberFormat="1" applyFont="1" applyFill="1" applyBorder="1" applyAlignment="1">
      <alignment horizontal="center" vertical="center"/>
    </xf>
    <xf numFmtId="1" fontId="6" fillId="0" borderId="9" xfId="2" applyNumberFormat="1" applyFont="1" applyFill="1" applyBorder="1" applyAlignment="1">
      <alignment horizontal="center" vertical="center"/>
    </xf>
    <xf numFmtId="1" fontId="6" fillId="0" borderId="11" xfId="2" applyNumberFormat="1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1" fontId="7" fillId="0" borderId="9" xfId="2" applyNumberFormat="1" applyFont="1" applyFill="1" applyBorder="1" applyAlignment="1">
      <alignment horizontal="center" vertical="center" wrapText="1"/>
    </xf>
    <xf numFmtId="1" fontId="7" fillId="0" borderId="11" xfId="2" applyNumberFormat="1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1" fontId="7" fillId="0" borderId="10" xfId="2" applyNumberFormat="1" applyFont="1" applyFill="1" applyBorder="1" applyAlignment="1">
      <alignment horizontal="center" vertical="center" wrapText="1"/>
    </xf>
    <xf numFmtId="1" fontId="7" fillId="0" borderId="6" xfId="2" applyNumberFormat="1" applyFont="1" applyFill="1" applyBorder="1" applyAlignment="1">
      <alignment horizontal="center" vertical="center" wrapText="1"/>
    </xf>
    <xf numFmtId="1" fontId="7" fillId="3" borderId="9" xfId="2" applyNumberFormat="1" applyFont="1" applyFill="1" applyBorder="1" applyAlignment="1">
      <alignment horizontal="center" vertical="center"/>
    </xf>
    <xf numFmtId="1" fontId="7" fillId="3" borderId="11" xfId="2" applyNumberFormat="1" applyFont="1" applyFill="1" applyBorder="1" applyAlignment="1">
      <alignment horizontal="center" vertical="center"/>
    </xf>
    <xf numFmtId="1" fontId="6" fillId="3" borderId="9" xfId="2" applyNumberFormat="1" applyFont="1" applyFill="1" applyBorder="1" applyAlignment="1">
      <alignment horizontal="center" vertical="center"/>
    </xf>
    <xf numFmtId="1" fontId="6" fillId="3" borderId="11" xfId="2" applyNumberFormat="1" applyFont="1" applyFill="1" applyBorder="1" applyAlignment="1">
      <alignment horizontal="center" vertical="center"/>
    </xf>
    <xf numFmtId="0" fontId="7" fillId="3" borderId="9" xfId="2" applyFont="1" applyFill="1" applyBorder="1" applyAlignment="1">
      <alignment horizontal="center" vertical="center"/>
    </xf>
    <xf numFmtId="0" fontId="7" fillId="3" borderId="11" xfId="2" applyFont="1" applyFill="1" applyBorder="1" applyAlignment="1">
      <alignment horizontal="center" vertical="center"/>
    </xf>
    <xf numFmtId="1" fontId="7" fillId="3" borderId="9" xfId="2" applyNumberFormat="1" applyFont="1" applyFill="1" applyBorder="1" applyAlignment="1">
      <alignment horizontal="center" vertical="center" wrapText="1"/>
    </xf>
    <xf numFmtId="1" fontId="7" fillId="3" borderId="11" xfId="2" applyNumberFormat="1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/>
    </xf>
    <xf numFmtId="0" fontId="6" fillId="3" borderId="11" xfId="2" applyFont="1" applyFill="1" applyBorder="1" applyAlignment="1">
      <alignment horizontal="center" vertical="center"/>
    </xf>
    <xf numFmtId="0" fontId="18" fillId="0" borderId="13" xfId="2" applyFont="1" applyFill="1" applyBorder="1" applyAlignment="1">
      <alignment horizontal="center" wrapText="1"/>
    </xf>
    <xf numFmtId="0" fontId="18" fillId="0" borderId="14" xfId="2" applyFont="1" applyFill="1" applyBorder="1" applyAlignment="1">
      <alignment horizontal="center" wrapText="1"/>
    </xf>
    <xf numFmtId="0" fontId="18" fillId="0" borderId="15" xfId="2" applyFont="1" applyFill="1" applyBorder="1" applyAlignment="1">
      <alignment horizontal="center" wrapText="1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7"/>
  <sheetViews>
    <sheetView view="pageBreakPreview" zoomScale="141" zoomScaleNormal="135" zoomScaleSheetLayoutView="141" workbookViewId="0">
      <pane ySplit="3" topLeftCell="A4" activePane="bottomLeft" state="frozen"/>
      <selection activeCell="B29" sqref="B29"/>
      <selection pane="bottomLeft" activeCell="H97" sqref="H97"/>
    </sheetView>
  </sheetViews>
  <sheetFormatPr defaultColWidth="13" defaultRowHeight="12.75" x14ac:dyDescent="0.2"/>
  <cols>
    <col min="1" max="1" width="3.42578125" style="5" customWidth="1"/>
    <col min="2" max="2" width="45.85546875" style="1" customWidth="1"/>
    <col min="3" max="3" width="6.28515625" style="15" customWidth="1"/>
    <col min="4" max="8" width="6.28515625" style="2" customWidth="1"/>
    <col min="9" max="9" width="5.28515625" style="2" customWidth="1"/>
    <col min="10" max="10" width="6.28515625" style="2" customWidth="1"/>
    <col min="11" max="11" width="6.28515625" style="3" customWidth="1"/>
    <col min="12" max="16384" width="13" style="5"/>
  </cols>
  <sheetData>
    <row r="1" spans="1:11" x14ac:dyDescent="0.2">
      <c r="B1" s="106" t="s">
        <v>14</v>
      </c>
      <c r="C1" s="106"/>
      <c r="D1" s="106"/>
      <c r="E1" s="106"/>
      <c r="F1" s="106"/>
      <c r="G1" s="106"/>
      <c r="H1" s="106"/>
      <c r="I1" s="106"/>
      <c r="J1" s="106"/>
      <c r="K1" s="106"/>
    </row>
    <row r="2" spans="1:11" ht="44.25" customHeight="1" x14ac:dyDescent="0.2">
      <c r="B2" s="107" t="s">
        <v>163</v>
      </c>
      <c r="C2" s="107"/>
      <c r="D2" s="107"/>
      <c r="E2" s="107"/>
      <c r="F2" s="107"/>
      <c r="G2" s="107"/>
      <c r="H2" s="107"/>
      <c r="I2" s="107"/>
      <c r="J2" s="107"/>
      <c r="K2" s="107"/>
    </row>
    <row r="3" spans="1:11" s="7" customFormat="1" ht="90" customHeight="1" x14ac:dyDescent="0.25">
      <c r="A3" s="80" t="s">
        <v>125</v>
      </c>
      <c r="B3" s="80" t="s">
        <v>0</v>
      </c>
      <c r="C3" s="81" t="s">
        <v>1</v>
      </c>
      <c r="D3" s="82" t="s">
        <v>2</v>
      </c>
      <c r="E3" s="82" t="s">
        <v>3</v>
      </c>
      <c r="F3" s="83" t="s">
        <v>4</v>
      </c>
      <c r="G3" s="84" t="s">
        <v>5</v>
      </c>
      <c r="H3" s="84" t="s">
        <v>6</v>
      </c>
      <c r="I3" s="82" t="s">
        <v>7</v>
      </c>
      <c r="J3" s="105" t="s">
        <v>8</v>
      </c>
      <c r="K3" s="83" t="s">
        <v>9</v>
      </c>
    </row>
    <row r="4" spans="1:11" s="67" customFormat="1" ht="15" customHeight="1" x14ac:dyDescent="0.2">
      <c r="A4" s="57"/>
      <c r="B4" s="59" t="s">
        <v>159</v>
      </c>
      <c r="C4" s="87">
        <v>9</v>
      </c>
      <c r="D4" s="60"/>
      <c r="E4" s="60"/>
      <c r="F4" s="60"/>
      <c r="G4" s="60"/>
      <c r="H4" s="60"/>
      <c r="I4" s="60"/>
      <c r="J4" s="60"/>
      <c r="K4" s="61"/>
    </row>
    <row r="5" spans="1:11" s="68" customFormat="1" ht="15" customHeight="1" x14ac:dyDescent="0.2">
      <c r="A5" s="21">
        <v>1</v>
      </c>
      <c r="B5" s="92" t="s">
        <v>129</v>
      </c>
      <c r="C5" s="17">
        <v>2</v>
      </c>
      <c r="D5" s="23" t="s">
        <v>11</v>
      </c>
      <c r="E5" s="22">
        <f t="shared" ref="E5:E11" si="0">SUM(F5:I5)</f>
        <v>18</v>
      </c>
      <c r="F5" s="21"/>
      <c r="G5" s="21"/>
      <c r="H5" s="21">
        <v>18</v>
      </c>
      <c r="I5" s="86"/>
      <c r="J5" s="22">
        <f>ROUNDUP(F5/$C$4,0)</f>
        <v>0</v>
      </c>
      <c r="K5" s="17">
        <f>ROUNDUP((G5+H5+I5)/$C$4,0)</f>
        <v>2</v>
      </c>
    </row>
    <row r="6" spans="1:11" s="68" customFormat="1" ht="15" customHeight="1" x14ac:dyDescent="0.2">
      <c r="A6" s="21">
        <v>2</v>
      </c>
      <c r="B6" s="92" t="s">
        <v>22</v>
      </c>
      <c r="C6" s="17">
        <v>6</v>
      </c>
      <c r="D6" s="23" t="s">
        <v>11</v>
      </c>
      <c r="E6" s="22">
        <f t="shared" si="0"/>
        <v>45</v>
      </c>
      <c r="F6" s="22">
        <v>18</v>
      </c>
      <c r="G6" s="22">
        <v>27</v>
      </c>
      <c r="H6" s="22"/>
      <c r="I6" s="86"/>
      <c r="J6" s="22">
        <f t="shared" ref="J6:J11" si="1">ROUNDUP(F6/$C$4,0)</f>
        <v>2</v>
      </c>
      <c r="K6" s="17">
        <f t="shared" ref="K6:K11" si="2">ROUNDUP((G6+H6+I6)/$C$4,0)</f>
        <v>3</v>
      </c>
    </row>
    <row r="7" spans="1:11" s="68" customFormat="1" ht="15" customHeight="1" x14ac:dyDescent="0.2">
      <c r="A7" s="21">
        <v>3</v>
      </c>
      <c r="B7" s="92" t="s">
        <v>16</v>
      </c>
      <c r="C7" s="17">
        <v>4</v>
      </c>
      <c r="D7" s="23" t="s">
        <v>10</v>
      </c>
      <c r="E7" s="22">
        <f t="shared" si="0"/>
        <v>27</v>
      </c>
      <c r="F7" s="22">
        <v>9</v>
      </c>
      <c r="G7" s="22">
        <v>6</v>
      </c>
      <c r="H7" s="22">
        <v>12</v>
      </c>
      <c r="I7" s="86"/>
      <c r="J7" s="22">
        <f t="shared" si="1"/>
        <v>1</v>
      </c>
      <c r="K7" s="17">
        <f t="shared" si="2"/>
        <v>2</v>
      </c>
    </row>
    <row r="8" spans="1:11" s="68" customFormat="1" ht="15" customHeight="1" x14ac:dyDescent="0.2">
      <c r="A8" s="21">
        <v>4</v>
      </c>
      <c r="B8" s="92" t="s">
        <v>124</v>
      </c>
      <c r="C8" s="17">
        <v>4</v>
      </c>
      <c r="D8" s="23" t="s">
        <v>10</v>
      </c>
      <c r="E8" s="22">
        <f t="shared" si="0"/>
        <v>27</v>
      </c>
      <c r="F8" s="22">
        <v>9</v>
      </c>
      <c r="G8" s="22">
        <v>6</v>
      </c>
      <c r="H8" s="22">
        <v>12</v>
      </c>
      <c r="I8" s="86"/>
      <c r="J8" s="22">
        <f t="shared" si="1"/>
        <v>1</v>
      </c>
      <c r="K8" s="17">
        <f t="shared" si="2"/>
        <v>2</v>
      </c>
    </row>
    <row r="9" spans="1:11" s="68" customFormat="1" ht="15" customHeight="1" x14ac:dyDescent="0.2">
      <c r="A9" s="21">
        <v>5</v>
      </c>
      <c r="B9" s="92" t="s">
        <v>17</v>
      </c>
      <c r="C9" s="17">
        <v>3</v>
      </c>
      <c r="D9" s="23" t="s">
        <v>11</v>
      </c>
      <c r="E9" s="22">
        <f t="shared" si="0"/>
        <v>21</v>
      </c>
      <c r="F9" s="22">
        <v>9</v>
      </c>
      <c r="G9" s="22">
        <v>3</v>
      </c>
      <c r="H9" s="22">
        <v>9</v>
      </c>
      <c r="I9" s="86"/>
      <c r="J9" s="22">
        <f t="shared" si="1"/>
        <v>1</v>
      </c>
      <c r="K9" s="17">
        <f t="shared" si="2"/>
        <v>2</v>
      </c>
    </row>
    <row r="10" spans="1:11" s="69" customFormat="1" ht="15" customHeight="1" x14ac:dyDescent="0.2">
      <c r="A10" s="21">
        <v>6</v>
      </c>
      <c r="B10" s="92" t="s">
        <v>111</v>
      </c>
      <c r="C10" s="17">
        <v>4</v>
      </c>
      <c r="D10" s="23" t="s">
        <v>10</v>
      </c>
      <c r="E10" s="22">
        <f t="shared" si="0"/>
        <v>27</v>
      </c>
      <c r="F10" s="22">
        <v>18</v>
      </c>
      <c r="G10" s="22">
        <v>9</v>
      </c>
      <c r="H10" s="22"/>
      <c r="I10" s="86"/>
      <c r="J10" s="22">
        <f t="shared" si="1"/>
        <v>2</v>
      </c>
      <c r="K10" s="17">
        <f t="shared" si="2"/>
        <v>1</v>
      </c>
    </row>
    <row r="11" spans="1:11" s="68" customFormat="1" ht="15" customHeight="1" x14ac:dyDescent="0.2">
      <c r="A11" s="21">
        <v>7</v>
      </c>
      <c r="B11" s="92" t="s">
        <v>28</v>
      </c>
      <c r="C11" s="17">
        <v>2</v>
      </c>
      <c r="D11" s="23" t="s">
        <v>11</v>
      </c>
      <c r="E11" s="22">
        <f t="shared" si="0"/>
        <v>18</v>
      </c>
      <c r="F11" s="21">
        <v>18</v>
      </c>
      <c r="G11" s="21"/>
      <c r="H11" s="21"/>
      <c r="I11" s="86"/>
      <c r="J11" s="22">
        <f t="shared" si="1"/>
        <v>2</v>
      </c>
      <c r="K11" s="17">
        <f t="shared" si="2"/>
        <v>0</v>
      </c>
    </row>
    <row r="12" spans="1:11" s="68" customFormat="1" ht="15" customHeight="1" x14ac:dyDescent="0.2">
      <c r="A12" s="21">
        <v>8</v>
      </c>
      <c r="B12" s="97" t="s">
        <v>26</v>
      </c>
      <c r="C12" s="17">
        <v>0</v>
      </c>
      <c r="D12" s="21" t="s">
        <v>11</v>
      </c>
      <c r="E12" s="22">
        <f>SUM(F12:I12)</f>
        <v>3</v>
      </c>
      <c r="F12" s="21">
        <v>3</v>
      </c>
      <c r="G12" s="21"/>
      <c r="H12" s="21"/>
      <c r="I12" s="24"/>
      <c r="J12" s="88">
        <f>F12/$C$4</f>
        <v>0.33333333333333331</v>
      </c>
      <c r="K12" s="17">
        <f>(G12+H12+I12)/$C$4</f>
        <v>0</v>
      </c>
    </row>
    <row r="13" spans="1:11" s="69" customFormat="1" ht="15" customHeight="1" x14ac:dyDescent="0.2">
      <c r="A13" s="23"/>
      <c r="B13" s="54" t="s">
        <v>12</v>
      </c>
      <c r="C13" s="19">
        <f>SUM(C5:C12)</f>
        <v>25</v>
      </c>
      <c r="D13" s="20">
        <f>COUNTIF(D5:D12,"e")</f>
        <v>3</v>
      </c>
      <c r="E13" s="18">
        <f t="shared" ref="E13:K13" si="3">SUM(E5:E12)</f>
        <v>186</v>
      </c>
      <c r="F13" s="18">
        <f t="shared" si="3"/>
        <v>84</v>
      </c>
      <c r="G13" s="18">
        <f t="shared" si="3"/>
        <v>51</v>
      </c>
      <c r="H13" s="18">
        <f t="shared" si="3"/>
        <v>51</v>
      </c>
      <c r="I13" s="18">
        <f t="shared" si="3"/>
        <v>0</v>
      </c>
      <c r="J13" s="18">
        <f t="shared" si="3"/>
        <v>9.3333333333333339</v>
      </c>
      <c r="K13" s="33">
        <f t="shared" si="3"/>
        <v>12</v>
      </c>
    </row>
    <row r="14" spans="1:11" s="69" customFormat="1" ht="15" customHeight="1" x14ac:dyDescent="0.2">
      <c r="A14" s="23"/>
      <c r="B14" s="55" t="s">
        <v>154</v>
      </c>
      <c r="C14" s="98">
        <v>9</v>
      </c>
      <c r="D14" s="28"/>
      <c r="E14" s="28"/>
      <c r="F14" s="28"/>
      <c r="G14" s="28"/>
      <c r="H14" s="28"/>
      <c r="I14" s="28"/>
      <c r="J14" s="28"/>
      <c r="K14" s="28"/>
    </row>
    <row r="15" spans="1:11" s="69" customFormat="1" ht="15" customHeight="1" x14ac:dyDescent="0.2">
      <c r="A15" s="23">
        <v>9</v>
      </c>
      <c r="B15" s="92" t="s">
        <v>130</v>
      </c>
      <c r="C15" s="17">
        <v>2</v>
      </c>
      <c r="D15" s="23" t="s">
        <v>11</v>
      </c>
      <c r="E15" s="22">
        <f t="shared" ref="E15:E22" si="4">SUM(F15:I15)</f>
        <v>18</v>
      </c>
      <c r="F15" s="22"/>
      <c r="G15" s="22"/>
      <c r="H15" s="22">
        <v>18</v>
      </c>
      <c r="I15" s="22"/>
      <c r="J15" s="22">
        <f>ROUNDUP(F15/$C$14,0)</f>
        <v>0</v>
      </c>
      <c r="K15" s="17">
        <f>ROUNDUP((G15+H15+I15)/$C$14,0)</f>
        <v>2</v>
      </c>
    </row>
    <row r="16" spans="1:11" s="71" customFormat="1" ht="15" customHeight="1" x14ac:dyDescent="0.2">
      <c r="A16" s="23">
        <v>10</v>
      </c>
      <c r="B16" s="92" t="s">
        <v>23</v>
      </c>
      <c r="C16" s="17">
        <v>6</v>
      </c>
      <c r="D16" s="23" t="s">
        <v>10</v>
      </c>
      <c r="E16" s="22">
        <f t="shared" si="4"/>
        <v>45</v>
      </c>
      <c r="F16" s="22">
        <v>18</v>
      </c>
      <c r="G16" s="22">
        <v>27</v>
      </c>
      <c r="H16" s="22"/>
      <c r="I16" s="22"/>
      <c r="J16" s="22">
        <f>ROUNDUP(F16/$C$14,0)</f>
        <v>2</v>
      </c>
      <c r="K16" s="17">
        <f>ROUNDUP((G16+H16+I16)/$C$14,0)</f>
        <v>3</v>
      </c>
    </row>
    <row r="17" spans="1:11" s="68" customFormat="1" ht="15" customHeight="1" x14ac:dyDescent="0.2">
      <c r="A17" s="23">
        <v>11</v>
      </c>
      <c r="B17" s="92" t="s">
        <v>44</v>
      </c>
      <c r="C17" s="17">
        <v>3</v>
      </c>
      <c r="D17" s="21" t="s">
        <v>10</v>
      </c>
      <c r="E17" s="22">
        <f t="shared" si="4"/>
        <v>27</v>
      </c>
      <c r="F17" s="22">
        <v>18</v>
      </c>
      <c r="G17" s="22">
        <v>3</v>
      </c>
      <c r="H17" s="22">
        <v>6</v>
      </c>
      <c r="I17" s="22"/>
      <c r="J17" s="22">
        <f>ROUNDUP(F17/$C$14,0)</f>
        <v>2</v>
      </c>
      <c r="K17" s="17">
        <f>ROUNDUP((G17+H17+I17)/$C$14,0)</f>
        <v>1</v>
      </c>
    </row>
    <row r="18" spans="1:11" s="68" customFormat="1" ht="15" customHeight="1" x14ac:dyDescent="0.2">
      <c r="A18" s="21">
        <v>12</v>
      </c>
      <c r="B18" s="92" t="s">
        <v>45</v>
      </c>
      <c r="C18" s="17">
        <v>3</v>
      </c>
      <c r="D18" s="21" t="s">
        <v>11</v>
      </c>
      <c r="E18" s="22">
        <f>SUM(F18:I18)</f>
        <v>18</v>
      </c>
      <c r="F18" s="17">
        <v>9</v>
      </c>
      <c r="G18" s="17">
        <v>3</v>
      </c>
      <c r="H18" s="17">
        <v>6</v>
      </c>
      <c r="I18" s="17"/>
      <c r="J18" s="22">
        <f>ROUNDUP(F18/$C$27,0)</f>
        <v>1</v>
      </c>
      <c r="K18" s="17">
        <f>ROUNDUP((G18+H18+I18)/$C$27,0)</f>
        <v>1</v>
      </c>
    </row>
    <row r="19" spans="1:11" s="70" customFormat="1" ht="15" customHeight="1" x14ac:dyDescent="0.2">
      <c r="A19" s="23">
        <v>13</v>
      </c>
      <c r="B19" s="92" t="s">
        <v>27</v>
      </c>
      <c r="C19" s="17">
        <v>4</v>
      </c>
      <c r="D19" s="23" t="s">
        <v>11</v>
      </c>
      <c r="E19" s="22">
        <f t="shared" si="4"/>
        <v>27</v>
      </c>
      <c r="F19" s="22">
        <v>9</v>
      </c>
      <c r="G19" s="22">
        <v>6</v>
      </c>
      <c r="H19" s="22">
        <v>12</v>
      </c>
      <c r="I19" s="22"/>
      <c r="J19" s="22">
        <f>ROUNDUP(F19/$C$14,0)</f>
        <v>1</v>
      </c>
      <c r="K19" s="17">
        <f>ROUNDUP((G19+H19+I19)/$C$14,0)</f>
        <v>2</v>
      </c>
    </row>
    <row r="20" spans="1:11" s="68" customFormat="1" ht="15" customHeight="1" x14ac:dyDescent="0.2">
      <c r="A20" s="112">
        <v>14</v>
      </c>
      <c r="B20" s="95" t="s">
        <v>137</v>
      </c>
      <c r="C20" s="114">
        <v>2</v>
      </c>
      <c r="D20" s="116" t="s">
        <v>10</v>
      </c>
      <c r="E20" s="110">
        <v>18</v>
      </c>
      <c r="F20" s="108">
        <v>18</v>
      </c>
      <c r="G20" s="110"/>
      <c r="H20" s="110"/>
      <c r="I20" s="110"/>
      <c r="J20" s="110">
        <f>ROUNDUP(F20/$C$4,0)</f>
        <v>2</v>
      </c>
      <c r="K20" s="108">
        <f>ROUNDUP((G20+H20+I20)/$C$4,0)</f>
        <v>0</v>
      </c>
    </row>
    <row r="21" spans="1:11" s="68" customFormat="1" ht="15" customHeight="1" x14ac:dyDescent="0.2">
      <c r="A21" s="113"/>
      <c r="B21" s="96" t="s">
        <v>138</v>
      </c>
      <c r="C21" s="115"/>
      <c r="D21" s="117"/>
      <c r="E21" s="111"/>
      <c r="F21" s="109"/>
      <c r="G21" s="111"/>
      <c r="H21" s="111"/>
      <c r="I21" s="111"/>
      <c r="J21" s="111"/>
      <c r="K21" s="109"/>
    </row>
    <row r="22" spans="1:11" s="68" customFormat="1" ht="15" customHeight="1" x14ac:dyDescent="0.2">
      <c r="A22" s="112">
        <v>15</v>
      </c>
      <c r="B22" s="95" t="s">
        <v>152</v>
      </c>
      <c r="C22" s="114">
        <v>3</v>
      </c>
      <c r="D22" s="116" t="s">
        <v>11</v>
      </c>
      <c r="E22" s="110">
        <f t="shared" si="4"/>
        <v>18</v>
      </c>
      <c r="F22" s="108">
        <v>9</v>
      </c>
      <c r="G22" s="110">
        <v>3</v>
      </c>
      <c r="H22" s="110">
        <v>6</v>
      </c>
      <c r="I22" s="110"/>
      <c r="J22" s="110">
        <f>ROUNDUP(F22/15,0)</f>
        <v>1</v>
      </c>
      <c r="K22" s="108">
        <f>ROUNDUP((G22+H22+I22)/17,0)</f>
        <v>1</v>
      </c>
    </row>
    <row r="23" spans="1:11" s="68" customFormat="1" ht="15" customHeight="1" x14ac:dyDescent="0.2">
      <c r="A23" s="113"/>
      <c r="B23" s="96" t="s">
        <v>153</v>
      </c>
      <c r="C23" s="115"/>
      <c r="D23" s="117"/>
      <c r="E23" s="111"/>
      <c r="F23" s="109"/>
      <c r="G23" s="111"/>
      <c r="H23" s="111"/>
      <c r="I23" s="111"/>
      <c r="J23" s="111"/>
      <c r="K23" s="109"/>
    </row>
    <row r="24" spans="1:11" s="68" customFormat="1" ht="15" customHeight="1" x14ac:dyDescent="0.2">
      <c r="A24" s="112">
        <v>16</v>
      </c>
      <c r="B24" s="95" t="s">
        <v>150</v>
      </c>
      <c r="C24" s="114">
        <v>3</v>
      </c>
      <c r="D24" s="116" t="s">
        <v>11</v>
      </c>
      <c r="E24" s="110">
        <f>SUM(F24:I24)</f>
        <v>18</v>
      </c>
      <c r="F24" s="108">
        <v>9</v>
      </c>
      <c r="G24" s="110">
        <v>3</v>
      </c>
      <c r="H24" s="110">
        <v>6</v>
      </c>
      <c r="I24" s="110"/>
      <c r="J24" s="110">
        <f>ROUNDUP(F24/15,0)</f>
        <v>1</v>
      </c>
      <c r="K24" s="108">
        <f>ROUNDUP((G24+H24+I24)/17,0)</f>
        <v>1</v>
      </c>
    </row>
    <row r="25" spans="1:11" s="68" customFormat="1" ht="15" customHeight="1" x14ac:dyDescent="0.2">
      <c r="A25" s="113"/>
      <c r="B25" s="96" t="s">
        <v>151</v>
      </c>
      <c r="C25" s="115"/>
      <c r="D25" s="117"/>
      <c r="E25" s="111"/>
      <c r="F25" s="109"/>
      <c r="G25" s="111"/>
      <c r="H25" s="111"/>
      <c r="I25" s="111"/>
      <c r="J25" s="111"/>
      <c r="K25" s="109"/>
    </row>
    <row r="26" spans="1:11" s="68" customFormat="1" ht="15" customHeight="1" x14ac:dyDescent="0.2">
      <c r="A26" s="21"/>
      <c r="B26" s="54" t="s">
        <v>12</v>
      </c>
      <c r="C26" s="19">
        <f>SUM(C15:C25)</f>
        <v>26</v>
      </c>
      <c r="D26" s="20">
        <f>COUNTIF(D15:D25,"e")</f>
        <v>3</v>
      </c>
      <c r="E26" s="18">
        <f t="shared" ref="E26:K26" si="5">SUM(E15:E25)</f>
        <v>189</v>
      </c>
      <c r="F26" s="18">
        <f t="shared" si="5"/>
        <v>90</v>
      </c>
      <c r="G26" s="18">
        <f t="shared" si="5"/>
        <v>45</v>
      </c>
      <c r="H26" s="18">
        <f t="shared" si="5"/>
        <v>54</v>
      </c>
      <c r="I26" s="18">
        <f t="shared" si="5"/>
        <v>0</v>
      </c>
      <c r="J26" s="18">
        <f t="shared" si="5"/>
        <v>10</v>
      </c>
      <c r="K26" s="33">
        <f t="shared" si="5"/>
        <v>11</v>
      </c>
    </row>
    <row r="27" spans="1:11" s="68" customFormat="1" ht="15" customHeight="1" x14ac:dyDescent="0.2">
      <c r="A27" s="21"/>
      <c r="B27" s="62" t="s">
        <v>155</v>
      </c>
      <c r="C27" s="87">
        <v>9</v>
      </c>
      <c r="D27" s="63"/>
      <c r="E27" s="63"/>
      <c r="F27" s="63"/>
      <c r="G27" s="63"/>
      <c r="H27" s="63"/>
      <c r="I27" s="63"/>
      <c r="J27" s="63"/>
      <c r="K27" s="55"/>
    </row>
    <row r="28" spans="1:11" s="68" customFormat="1" ht="15" customHeight="1" x14ac:dyDescent="0.2">
      <c r="A28" s="21">
        <v>17</v>
      </c>
      <c r="B28" s="92" t="s">
        <v>131</v>
      </c>
      <c r="C28" s="93">
        <v>2</v>
      </c>
      <c r="D28" s="21" t="s">
        <v>11</v>
      </c>
      <c r="E28" s="22">
        <f t="shared" ref="E28:E33" si="6">SUM(F28:I28)</f>
        <v>18</v>
      </c>
      <c r="F28" s="22"/>
      <c r="G28" s="22"/>
      <c r="H28" s="22">
        <v>18</v>
      </c>
      <c r="I28" s="22"/>
      <c r="J28" s="22">
        <f>ROUNDUP(F28/$C$27,0)</f>
        <v>0</v>
      </c>
      <c r="K28" s="17">
        <f>ROUNDUP((G28+H28+I28)/$C$27,0)</f>
        <v>2</v>
      </c>
    </row>
    <row r="29" spans="1:11" s="70" customFormat="1" ht="17.100000000000001" customHeight="1" x14ac:dyDescent="0.2">
      <c r="A29" s="23">
        <v>18</v>
      </c>
      <c r="B29" s="97" t="s">
        <v>29</v>
      </c>
      <c r="C29" s="17">
        <v>2</v>
      </c>
      <c r="D29" s="23" t="s">
        <v>11</v>
      </c>
      <c r="E29" s="22">
        <f t="shared" si="6"/>
        <v>18</v>
      </c>
      <c r="F29" s="22">
        <v>18</v>
      </c>
      <c r="G29" s="22"/>
      <c r="H29" s="22"/>
      <c r="I29" s="17"/>
      <c r="J29" s="22">
        <f>ROUNDUP(F29/$C$27,0)</f>
        <v>2</v>
      </c>
      <c r="K29" s="17">
        <f>ROUNDUP((G29+H29+I29)/$C$27,0)</f>
        <v>0</v>
      </c>
    </row>
    <row r="30" spans="1:11" s="68" customFormat="1" ht="15" customHeight="1" x14ac:dyDescent="0.2">
      <c r="A30" s="21">
        <v>19</v>
      </c>
      <c r="B30" s="92" t="s">
        <v>113</v>
      </c>
      <c r="C30" s="93">
        <v>3</v>
      </c>
      <c r="D30" s="21" t="s">
        <v>11</v>
      </c>
      <c r="E30" s="22">
        <f t="shared" si="6"/>
        <v>18</v>
      </c>
      <c r="F30" s="17">
        <v>9</v>
      </c>
      <c r="G30" s="17">
        <v>3</v>
      </c>
      <c r="H30" s="17">
        <v>6</v>
      </c>
      <c r="I30" s="17"/>
      <c r="J30" s="22">
        <f>ROUNDUP(F30/$C$27,0)</f>
        <v>1</v>
      </c>
      <c r="K30" s="17">
        <f>ROUNDUP((G30+H30+I30)/$C$27,0)</f>
        <v>1</v>
      </c>
    </row>
    <row r="31" spans="1:11" s="70" customFormat="1" ht="15" customHeight="1" x14ac:dyDescent="0.2">
      <c r="A31" s="23">
        <v>20</v>
      </c>
      <c r="B31" s="92" t="s">
        <v>18</v>
      </c>
      <c r="C31" s="17">
        <v>4</v>
      </c>
      <c r="D31" s="23" t="s">
        <v>10</v>
      </c>
      <c r="E31" s="22">
        <f t="shared" si="6"/>
        <v>27</v>
      </c>
      <c r="F31" s="22">
        <v>18</v>
      </c>
      <c r="G31" s="22">
        <v>3</v>
      </c>
      <c r="H31" s="22">
        <v>6</v>
      </c>
      <c r="I31" s="22"/>
      <c r="J31" s="22">
        <f>ROUNDUP(F31/$C$27,0)</f>
        <v>2</v>
      </c>
      <c r="K31" s="17">
        <f>ROUNDUP((G31+H31+I31)/$C$27,0)</f>
        <v>1</v>
      </c>
    </row>
    <row r="32" spans="1:11" s="70" customFormat="1" ht="15" customHeight="1" x14ac:dyDescent="0.2">
      <c r="A32" s="23">
        <v>21</v>
      </c>
      <c r="B32" s="92" t="s">
        <v>19</v>
      </c>
      <c r="C32" s="17">
        <v>4</v>
      </c>
      <c r="D32" s="23" t="s">
        <v>11</v>
      </c>
      <c r="E32" s="22">
        <f>SUM(F32:I32)</f>
        <v>27</v>
      </c>
      <c r="F32" s="22">
        <v>9</v>
      </c>
      <c r="G32" s="22">
        <v>6</v>
      </c>
      <c r="H32" s="22">
        <v>12</v>
      </c>
      <c r="I32" s="22"/>
      <c r="J32" s="22">
        <f>ROUNDUP(F32/$C$14,0)</f>
        <v>1</v>
      </c>
      <c r="K32" s="17">
        <f>ROUNDUP((G32+H32+I32)/$C$14,0)</f>
        <v>2</v>
      </c>
    </row>
    <row r="33" spans="1:11" s="68" customFormat="1" ht="15" customHeight="1" x14ac:dyDescent="0.2">
      <c r="A33" s="118">
        <v>22</v>
      </c>
      <c r="B33" s="99" t="s">
        <v>135</v>
      </c>
      <c r="C33" s="108">
        <v>4</v>
      </c>
      <c r="D33" s="108" t="s">
        <v>10</v>
      </c>
      <c r="E33" s="108">
        <f t="shared" si="6"/>
        <v>27</v>
      </c>
      <c r="F33" s="108">
        <v>9</v>
      </c>
      <c r="G33" s="108">
        <v>6</v>
      </c>
      <c r="H33" s="108">
        <v>12</v>
      </c>
      <c r="I33" s="108"/>
      <c r="J33" s="108">
        <f>ROUNDUP(F33/$C$27,0)</f>
        <v>1</v>
      </c>
      <c r="K33" s="108">
        <f>ROUNDUP((G33+H33+I34)/$C$27,0)</f>
        <v>2</v>
      </c>
    </row>
    <row r="34" spans="1:11" s="68" customFormat="1" ht="15" customHeight="1" x14ac:dyDescent="0.2">
      <c r="A34" s="113"/>
      <c r="B34" s="100" t="s">
        <v>136</v>
      </c>
      <c r="C34" s="109"/>
      <c r="D34" s="109"/>
      <c r="E34" s="109"/>
      <c r="F34" s="109"/>
      <c r="G34" s="109"/>
      <c r="H34" s="109"/>
      <c r="I34" s="109"/>
      <c r="J34" s="109"/>
      <c r="K34" s="109"/>
    </row>
    <row r="35" spans="1:11" s="68" customFormat="1" ht="15" customHeight="1" x14ac:dyDescent="0.2">
      <c r="A35" s="118">
        <v>23</v>
      </c>
      <c r="B35" s="95" t="s">
        <v>145</v>
      </c>
      <c r="C35" s="114">
        <v>3</v>
      </c>
      <c r="D35" s="116" t="s">
        <v>11</v>
      </c>
      <c r="E35" s="110">
        <f>SUM(F35:I35)</f>
        <v>18</v>
      </c>
      <c r="F35" s="108">
        <v>9</v>
      </c>
      <c r="G35" s="108">
        <v>3</v>
      </c>
      <c r="H35" s="108">
        <v>6</v>
      </c>
      <c r="I35" s="110"/>
      <c r="J35" s="110">
        <f>ROUNDUP(F35/15,0)</f>
        <v>1</v>
      </c>
      <c r="K35" s="108">
        <f>ROUNDUP((G35+H35+I35)/17,0)</f>
        <v>1</v>
      </c>
    </row>
    <row r="36" spans="1:11" s="68" customFormat="1" ht="15" customHeight="1" x14ac:dyDescent="0.2">
      <c r="A36" s="113"/>
      <c r="B36" s="96" t="s">
        <v>116</v>
      </c>
      <c r="C36" s="115"/>
      <c r="D36" s="117"/>
      <c r="E36" s="111"/>
      <c r="F36" s="109"/>
      <c r="G36" s="109"/>
      <c r="H36" s="109"/>
      <c r="I36" s="111"/>
      <c r="J36" s="111"/>
      <c r="K36" s="109"/>
    </row>
    <row r="37" spans="1:11" s="68" customFormat="1" ht="15" customHeight="1" x14ac:dyDescent="0.2">
      <c r="A37" s="118">
        <v>24</v>
      </c>
      <c r="B37" s="95" t="s">
        <v>149</v>
      </c>
      <c r="C37" s="114">
        <v>3</v>
      </c>
      <c r="D37" s="116" t="s">
        <v>11</v>
      </c>
      <c r="E37" s="110">
        <f>SUM(F37:I37)</f>
        <v>18</v>
      </c>
      <c r="F37" s="108">
        <v>9</v>
      </c>
      <c r="G37" s="108">
        <v>3</v>
      </c>
      <c r="H37" s="108">
        <v>6</v>
      </c>
      <c r="I37" s="110"/>
      <c r="J37" s="110">
        <f>ROUNDUP(F37/15,0)</f>
        <v>1</v>
      </c>
      <c r="K37" s="108">
        <f>ROUNDUP((G37+H37+I37)/17,0)</f>
        <v>1</v>
      </c>
    </row>
    <row r="38" spans="1:11" s="68" customFormat="1" ht="15" customHeight="1" x14ac:dyDescent="0.2">
      <c r="A38" s="113"/>
      <c r="B38" s="96" t="s">
        <v>147</v>
      </c>
      <c r="C38" s="115"/>
      <c r="D38" s="117"/>
      <c r="E38" s="111"/>
      <c r="F38" s="109"/>
      <c r="G38" s="109"/>
      <c r="H38" s="109"/>
      <c r="I38" s="111"/>
      <c r="J38" s="111"/>
      <c r="K38" s="109"/>
    </row>
    <row r="39" spans="1:11" s="68" customFormat="1" ht="15" customHeight="1" x14ac:dyDescent="0.2">
      <c r="A39" s="112">
        <v>25</v>
      </c>
      <c r="B39" s="95" t="s">
        <v>122</v>
      </c>
      <c r="C39" s="119">
        <v>3</v>
      </c>
      <c r="D39" s="116" t="s">
        <v>10</v>
      </c>
      <c r="E39" s="110">
        <f>SUM(F39:I39)</f>
        <v>18</v>
      </c>
      <c r="F39" s="108">
        <v>9</v>
      </c>
      <c r="G39" s="108">
        <v>3</v>
      </c>
      <c r="H39" s="108">
        <v>6</v>
      </c>
      <c r="I39" s="110"/>
      <c r="J39" s="110">
        <f>ROUNDUP(F39/$C$27,0)</f>
        <v>1</v>
      </c>
      <c r="K39" s="108">
        <f>ROUNDUP((G39+H39+I39)/$C$27,0)</f>
        <v>1</v>
      </c>
    </row>
    <row r="40" spans="1:11" s="68" customFormat="1" ht="15" customHeight="1" x14ac:dyDescent="0.2">
      <c r="A40" s="112"/>
      <c r="B40" s="96" t="s">
        <v>123</v>
      </c>
      <c r="C40" s="120"/>
      <c r="D40" s="117"/>
      <c r="E40" s="111"/>
      <c r="F40" s="109"/>
      <c r="G40" s="109"/>
      <c r="H40" s="109"/>
      <c r="I40" s="111"/>
      <c r="J40" s="111"/>
      <c r="K40" s="109"/>
    </row>
    <row r="41" spans="1:11" s="68" customFormat="1" ht="15" customHeight="1" x14ac:dyDescent="0.2">
      <c r="A41" s="21"/>
      <c r="B41" s="56" t="s">
        <v>12</v>
      </c>
      <c r="C41" s="33">
        <f>SUM(C28:C40)</f>
        <v>28</v>
      </c>
      <c r="D41" s="46">
        <f>COUNTIF(D28:D40,"e")</f>
        <v>3</v>
      </c>
      <c r="E41" s="47">
        <f t="shared" ref="E41:K41" si="7">SUM(E28:E40)</f>
        <v>189</v>
      </c>
      <c r="F41" s="47">
        <f t="shared" si="7"/>
        <v>90</v>
      </c>
      <c r="G41" s="47">
        <f t="shared" si="7"/>
        <v>27</v>
      </c>
      <c r="H41" s="47">
        <f t="shared" si="7"/>
        <v>72</v>
      </c>
      <c r="I41" s="47">
        <f t="shared" si="7"/>
        <v>0</v>
      </c>
      <c r="J41" s="47">
        <f t="shared" si="7"/>
        <v>10</v>
      </c>
      <c r="K41" s="47">
        <f t="shared" si="7"/>
        <v>11</v>
      </c>
    </row>
    <row r="42" spans="1:11" s="68" customFormat="1" ht="15" customHeight="1" x14ac:dyDescent="0.2">
      <c r="A42" s="21"/>
      <c r="B42" s="62" t="s">
        <v>156</v>
      </c>
      <c r="C42" s="87">
        <v>9</v>
      </c>
      <c r="D42" s="63"/>
      <c r="E42" s="63"/>
      <c r="F42" s="63"/>
      <c r="G42" s="63"/>
      <c r="H42" s="63"/>
      <c r="I42" s="63"/>
      <c r="J42" s="63"/>
      <c r="K42" s="55"/>
    </row>
    <row r="43" spans="1:11" s="68" customFormat="1" ht="15" customHeight="1" x14ac:dyDescent="0.2">
      <c r="A43" s="21">
        <v>26</v>
      </c>
      <c r="B43" s="92" t="s">
        <v>132</v>
      </c>
      <c r="C43" s="17">
        <v>2</v>
      </c>
      <c r="D43" s="21" t="s">
        <v>10</v>
      </c>
      <c r="E43" s="22">
        <f>SUM(F43:I43)</f>
        <v>18</v>
      </c>
      <c r="F43" s="22"/>
      <c r="G43" s="22"/>
      <c r="H43" s="22">
        <v>18</v>
      </c>
      <c r="I43" s="22"/>
      <c r="J43" s="22">
        <f>ROUNDUP(F43/$C$42,0)</f>
        <v>0</v>
      </c>
      <c r="K43" s="17">
        <f>ROUNDUP((G43+H43+I43)/$C$42,0)</f>
        <v>2</v>
      </c>
    </row>
    <row r="44" spans="1:11" s="68" customFormat="1" ht="15" customHeight="1" x14ac:dyDescent="0.2">
      <c r="A44" s="118">
        <v>27</v>
      </c>
      <c r="B44" s="95" t="s">
        <v>126</v>
      </c>
      <c r="C44" s="114">
        <v>4</v>
      </c>
      <c r="D44" s="116" t="s">
        <v>11</v>
      </c>
      <c r="E44" s="110">
        <f>SUM(F44:I44)</f>
        <v>27</v>
      </c>
      <c r="F44" s="108">
        <v>9</v>
      </c>
      <c r="G44" s="108">
        <v>6</v>
      </c>
      <c r="H44" s="108">
        <v>12</v>
      </c>
      <c r="I44" s="110"/>
      <c r="J44" s="110">
        <f>ROUNDUP(F44/$C$42,0)</f>
        <v>1</v>
      </c>
      <c r="K44" s="108">
        <f>ROUNDUP((G44+H44+I44)/$C$42,0)</f>
        <v>2</v>
      </c>
    </row>
    <row r="45" spans="1:11" s="68" customFormat="1" ht="15" customHeight="1" x14ac:dyDescent="0.2">
      <c r="A45" s="113"/>
      <c r="B45" s="96" t="s">
        <v>146</v>
      </c>
      <c r="C45" s="115"/>
      <c r="D45" s="117"/>
      <c r="E45" s="111"/>
      <c r="F45" s="109"/>
      <c r="G45" s="109"/>
      <c r="H45" s="109"/>
      <c r="I45" s="111"/>
      <c r="J45" s="111"/>
      <c r="K45" s="109"/>
    </row>
    <row r="46" spans="1:11" s="68" customFormat="1" ht="15" customHeight="1" x14ac:dyDescent="0.2">
      <c r="A46" s="112">
        <v>28</v>
      </c>
      <c r="B46" s="95" t="s">
        <v>133</v>
      </c>
      <c r="C46" s="114">
        <v>2</v>
      </c>
      <c r="D46" s="116" t="s">
        <v>11</v>
      </c>
      <c r="E46" s="110">
        <f>SUM(F46:I46)</f>
        <v>18</v>
      </c>
      <c r="F46" s="108">
        <v>9</v>
      </c>
      <c r="G46" s="108">
        <v>9</v>
      </c>
      <c r="H46" s="108"/>
      <c r="I46" s="110"/>
      <c r="J46" s="110">
        <f>ROUNDUP(F46/$C$42,0)</f>
        <v>1</v>
      </c>
      <c r="K46" s="108">
        <f>ROUNDUP((G46+H46+I46)/$C$42,0)</f>
        <v>1</v>
      </c>
    </row>
    <row r="47" spans="1:11" s="68" customFormat="1" ht="15" customHeight="1" x14ac:dyDescent="0.2">
      <c r="A47" s="112"/>
      <c r="B47" s="96" t="s">
        <v>134</v>
      </c>
      <c r="C47" s="115"/>
      <c r="D47" s="117"/>
      <c r="E47" s="111"/>
      <c r="F47" s="109"/>
      <c r="G47" s="109"/>
      <c r="H47" s="109"/>
      <c r="I47" s="111"/>
      <c r="J47" s="111"/>
      <c r="K47" s="109"/>
    </row>
    <row r="48" spans="1:11" s="68" customFormat="1" ht="15" customHeight="1" x14ac:dyDescent="0.2">
      <c r="A48" s="21">
        <v>29</v>
      </c>
      <c r="B48" s="92" t="s">
        <v>43</v>
      </c>
      <c r="C48" s="17">
        <v>4</v>
      </c>
      <c r="D48" s="23" t="s">
        <v>10</v>
      </c>
      <c r="E48" s="22">
        <f>SUM(F48:I48)</f>
        <v>27</v>
      </c>
      <c r="F48" s="21">
        <v>9</v>
      </c>
      <c r="G48" s="21">
        <v>6</v>
      </c>
      <c r="H48" s="21">
        <v>12</v>
      </c>
      <c r="I48" s="22"/>
      <c r="J48" s="22">
        <f>ROUNDUP(F48/$C$42,0)</f>
        <v>1</v>
      </c>
      <c r="K48" s="17">
        <f>ROUNDUP((G48+H48+I48)/$C$42,0)</f>
        <v>2</v>
      </c>
    </row>
    <row r="49" spans="1:11" s="68" customFormat="1" ht="15" customHeight="1" x14ac:dyDescent="0.2">
      <c r="A49" s="21">
        <v>30</v>
      </c>
      <c r="B49" s="92" t="s">
        <v>48</v>
      </c>
      <c r="C49" s="17">
        <v>3</v>
      </c>
      <c r="D49" s="23" t="s">
        <v>10</v>
      </c>
      <c r="E49" s="22">
        <f>SUM(F49:I49)</f>
        <v>27</v>
      </c>
      <c r="F49" s="21">
        <v>18</v>
      </c>
      <c r="G49" s="21">
        <v>3</v>
      </c>
      <c r="H49" s="21">
        <v>6</v>
      </c>
      <c r="I49" s="22"/>
      <c r="J49" s="22">
        <f>ROUNDUP(F49/$C$42,0)</f>
        <v>2</v>
      </c>
      <c r="K49" s="17">
        <f>ROUNDUP((G49+H49+I49)/$C$42,0)</f>
        <v>1</v>
      </c>
    </row>
    <row r="50" spans="1:11" s="68" customFormat="1" ht="15" customHeight="1" x14ac:dyDescent="0.2">
      <c r="A50" s="21">
        <v>31</v>
      </c>
      <c r="B50" s="92" t="s">
        <v>112</v>
      </c>
      <c r="C50" s="93">
        <v>4</v>
      </c>
      <c r="D50" s="21" t="s">
        <v>11</v>
      </c>
      <c r="E50" s="22">
        <f>SUM(F50:I50)</f>
        <v>27</v>
      </c>
      <c r="F50" s="21">
        <v>9</v>
      </c>
      <c r="G50" s="21">
        <v>6</v>
      </c>
      <c r="H50" s="21">
        <v>12</v>
      </c>
      <c r="I50" s="17"/>
      <c r="J50" s="22">
        <f>ROUNDUP(F50/$C$42,0)</f>
        <v>1</v>
      </c>
      <c r="K50" s="17">
        <f>ROUNDUP((G50+H50+I50)/$C$42,0)</f>
        <v>2</v>
      </c>
    </row>
    <row r="51" spans="1:11" s="68" customFormat="1" ht="15" customHeight="1" x14ac:dyDescent="0.2">
      <c r="A51" s="21">
        <v>32</v>
      </c>
      <c r="B51" s="92" t="s">
        <v>57</v>
      </c>
      <c r="C51" s="93">
        <v>3</v>
      </c>
      <c r="D51" s="21" t="s">
        <v>11</v>
      </c>
      <c r="E51" s="22">
        <f>SUM(F51:I51)</f>
        <v>18</v>
      </c>
      <c r="F51" s="17">
        <v>9</v>
      </c>
      <c r="G51" s="17">
        <v>3</v>
      </c>
      <c r="H51" s="17">
        <v>6</v>
      </c>
      <c r="I51" s="17"/>
      <c r="J51" s="22">
        <f>ROUNDUP(F51/$C$42,0)</f>
        <v>1</v>
      </c>
      <c r="K51" s="17">
        <f>ROUNDUP((G51+H51+I51)/$C$42,0)</f>
        <v>1</v>
      </c>
    </row>
    <row r="52" spans="1:11" s="68" customFormat="1" ht="15" customHeight="1" x14ac:dyDescent="0.2">
      <c r="A52" s="21">
        <v>33</v>
      </c>
      <c r="B52" s="101" t="s">
        <v>20</v>
      </c>
      <c r="C52" s="17">
        <v>4</v>
      </c>
      <c r="D52" s="21" t="s">
        <v>11</v>
      </c>
      <c r="E52" s="22">
        <f>SUM(F52:I52)</f>
        <v>27</v>
      </c>
      <c r="F52" s="21">
        <v>9</v>
      </c>
      <c r="G52" s="21">
        <v>6</v>
      </c>
      <c r="H52" s="21">
        <v>12</v>
      </c>
      <c r="I52" s="17"/>
      <c r="J52" s="22">
        <f>ROUNDUP(F52/$C$42,0)</f>
        <v>1</v>
      </c>
      <c r="K52" s="17">
        <f>ROUNDUP((G52+H52+I52)/$C$42,0)</f>
        <v>2</v>
      </c>
    </row>
    <row r="53" spans="1:11" s="69" customFormat="1" ht="15" customHeight="1" x14ac:dyDescent="0.2">
      <c r="A53" s="23"/>
      <c r="B53" s="54" t="s">
        <v>12</v>
      </c>
      <c r="C53" s="19">
        <f>SUM(C43:C52)</f>
        <v>26</v>
      </c>
      <c r="D53" s="19">
        <f>COUNTIF(D43:D52,"e")</f>
        <v>3</v>
      </c>
      <c r="E53" s="19">
        <f t="shared" ref="E53:K53" si="8">SUM(E43:E52)</f>
        <v>189</v>
      </c>
      <c r="F53" s="19">
        <f t="shared" si="8"/>
        <v>72</v>
      </c>
      <c r="G53" s="19">
        <f t="shared" si="8"/>
        <v>39</v>
      </c>
      <c r="H53" s="19">
        <f t="shared" si="8"/>
        <v>78</v>
      </c>
      <c r="I53" s="19">
        <f t="shared" si="8"/>
        <v>0</v>
      </c>
      <c r="J53" s="19">
        <f t="shared" si="8"/>
        <v>8</v>
      </c>
      <c r="K53" s="19">
        <f t="shared" si="8"/>
        <v>13</v>
      </c>
    </row>
    <row r="54" spans="1:11" s="11" customFormat="1" ht="15" customHeight="1" x14ac:dyDescent="0.2">
      <c r="A54" s="21"/>
      <c r="B54" s="59" t="s">
        <v>160</v>
      </c>
      <c r="C54" s="87">
        <v>9</v>
      </c>
      <c r="D54" s="60"/>
      <c r="E54" s="60"/>
      <c r="F54" s="60"/>
      <c r="G54" s="60"/>
      <c r="H54" s="60"/>
      <c r="I54" s="60"/>
      <c r="J54" s="60"/>
      <c r="K54" s="61"/>
    </row>
    <row r="55" spans="1:11" s="68" customFormat="1" ht="15" customHeight="1" x14ac:dyDescent="0.2">
      <c r="A55" s="21">
        <v>34</v>
      </c>
      <c r="B55" s="90" t="s">
        <v>46</v>
      </c>
      <c r="C55" s="93">
        <v>3</v>
      </c>
      <c r="D55" s="23" t="s">
        <v>10</v>
      </c>
      <c r="E55" s="22">
        <f t="shared" ref="E55:E61" si="9">SUM(F55:I55)</f>
        <v>27</v>
      </c>
      <c r="F55" s="17">
        <v>9</v>
      </c>
      <c r="G55" s="17">
        <v>6</v>
      </c>
      <c r="H55" s="17">
        <v>12</v>
      </c>
      <c r="I55" s="25"/>
      <c r="J55" s="22">
        <f>ROUNDUP(F55/$C$54,0)</f>
        <v>1</v>
      </c>
      <c r="K55" s="17">
        <f>ROUNDUP((G55+H55+I55)/$C$54,0)</f>
        <v>2</v>
      </c>
    </row>
    <row r="56" spans="1:11" s="68" customFormat="1" ht="15" customHeight="1" x14ac:dyDescent="0.2">
      <c r="A56" s="21">
        <v>35</v>
      </c>
      <c r="B56" s="90" t="s">
        <v>107</v>
      </c>
      <c r="C56" s="17">
        <v>4</v>
      </c>
      <c r="D56" s="23" t="s">
        <v>10</v>
      </c>
      <c r="E56" s="22">
        <f t="shared" si="9"/>
        <v>27</v>
      </c>
      <c r="F56" s="17">
        <v>9</v>
      </c>
      <c r="G56" s="17">
        <v>6</v>
      </c>
      <c r="H56" s="17">
        <v>12</v>
      </c>
      <c r="I56" s="22"/>
      <c r="J56" s="22">
        <f t="shared" ref="J56:J61" si="10">ROUNDUP(F56/$C$54,0)</f>
        <v>1</v>
      </c>
      <c r="K56" s="17">
        <f t="shared" ref="K56:K61" si="11">ROUNDUP((G56+H56+I56)/$C$54,0)</f>
        <v>2</v>
      </c>
    </row>
    <row r="57" spans="1:11" s="68" customFormat="1" ht="15" customHeight="1" x14ac:dyDescent="0.2">
      <c r="A57" s="21">
        <v>36</v>
      </c>
      <c r="B57" s="90" t="s">
        <v>47</v>
      </c>
      <c r="C57" s="17">
        <v>4</v>
      </c>
      <c r="D57" s="23" t="s">
        <v>10</v>
      </c>
      <c r="E57" s="22">
        <f t="shared" si="9"/>
        <v>27</v>
      </c>
      <c r="F57" s="21">
        <v>9</v>
      </c>
      <c r="G57" s="21">
        <v>6</v>
      </c>
      <c r="H57" s="21">
        <v>12</v>
      </c>
      <c r="I57" s="25"/>
      <c r="J57" s="22">
        <f t="shared" si="10"/>
        <v>1</v>
      </c>
      <c r="K57" s="17">
        <f t="shared" si="11"/>
        <v>2</v>
      </c>
    </row>
    <row r="58" spans="1:11" s="72" customFormat="1" ht="15" customHeight="1" x14ac:dyDescent="0.2">
      <c r="A58" s="21">
        <v>37</v>
      </c>
      <c r="B58" s="90" t="s">
        <v>51</v>
      </c>
      <c r="C58" s="31">
        <v>3</v>
      </c>
      <c r="D58" s="29" t="s">
        <v>11</v>
      </c>
      <c r="E58" s="30">
        <f t="shared" si="9"/>
        <v>18</v>
      </c>
      <c r="F58" s="17">
        <v>9</v>
      </c>
      <c r="G58" s="17">
        <v>3</v>
      </c>
      <c r="H58" s="17">
        <v>6</v>
      </c>
      <c r="I58" s="30"/>
      <c r="J58" s="22">
        <f t="shared" si="10"/>
        <v>1</v>
      </c>
      <c r="K58" s="17">
        <f t="shared" si="11"/>
        <v>1</v>
      </c>
    </row>
    <row r="59" spans="1:11" s="11" customFormat="1" ht="15" customHeight="1" x14ac:dyDescent="0.2">
      <c r="A59" s="21">
        <v>38</v>
      </c>
      <c r="B59" s="89" t="s">
        <v>58</v>
      </c>
      <c r="C59" s="91">
        <v>4</v>
      </c>
      <c r="D59" s="21" t="s">
        <v>11</v>
      </c>
      <c r="E59" s="22">
        <f t="shared" si="9"/>
        <v>27</v>
      </c>
      <c r="F59" s="58">
        <v>9</v>
      </c>
      <c r="G59" s="58">
        <v>6</v>
      </c>
      <c r="H59" s="58">
        <v>12</v>
      </c>
      <c r="I59" s="22"/>
      <c r="J59" s="22">
        <f t="shared" si="10"/>
        <v>1</v>
      </c>
      <c r="K59" s="17">
        <f t="shared" si="11"/>
        <v>2</v>
      </c>
    </row>
    <row r="60" spans="1:11" s="11" customFormat="1" ht="15" customHeight="1" x14ac:dyDescent="0.2">
      <c r="A60" s="21">
        <v>39</v>
      </c>
      <c r="B60" s="89" t="s">
        <v>59</v>
      </c>
      <c r="C60" s="91">
        <v>4</v>
      </c>
      <c r="D60" s="21" t="s">
        <v>11</v>
      </c>
      <c r="E60" s="22">
        <f t="shared" si="9"/>
        <v>27</v>
      </c>
      <c r="F60" s="58">
        <v>9</v>
      </c>
      <c r="G60" s="58">
        <v>6</v>
      </c>
      <c r="H60" s="58">
        <v>12</v>
      </c>
      <c r="I60" s="22"/>
      <c r="J60" s="22">
        <f t="shared" si="10"/>
        <v>1</v>
      </c>
      <c r="K60" s="17">
        <f t="shared" si="11"/>
        <v>2</v>
      </c>
    </row>
    <row r="61" spans="1:11" s="11" customFormat="1" ht="15" customHeight="1" x14ac:dyDescent="0.2">
      <c r="A61" s="21">
        <v>40</v>
      </c>
      <c r="B61" s="89" t="s">
        <v>106</v>
      </c>
      <c r="C61" s="91">
        <v>4</v>
      </c>
      <c r="D61" s="21" t="s">
        <v>11</v>
      </c>
      <c r="E61" s="22">
        <f t="shared" si="9"/>
        <v>27</v>
      </c>
      <c r="F61" s="58">
        <v>9</v>
      </c>
      <c r="G61" s="58">
        <v>6</v>
      </c>
      <c r="H61" s="58">
        <v>12</v>
      </c>
      <c r="I61" s="22"/>
      <c r="J61" s="22">
        <f t="shared" si="10"/>
        <v>1</v>
      </c>
      <c r="K61" s="17">
        <f t="shared" si="11"/>
        <v>2</v>
      </c>
    </row>
    <row r="62" spans="1:11" s="11" customFormat="1" ht="15" customHeight="1" x14ac:dyDescent="0.2">
      <c r="A62" s="21"/>
      <c r="B62" s="54" t="s">
        <v>12</v>
      </c>
      <c r="C62" s="19">
        <f>SUM(C55:C61)</f>
        <v>26</v>
      </c>
      <c r="D62" s="20">
        <f>COUNTIF(D55:D61,"e")</f>
        <v>3</v>
      </c>
      <c r="E62" s="18">
        <f>SUM(E55:E61)</f>
        <v>180</v>
      </c>
      <c r="F62" s="18">
        <f t="shared" ref="F62:K62" si="12">SUM(F55:F61)</f>
        <v>63</v>
      </c>
      <c r="G62" s="18">
        <f t="shared" si="12"/>
        <v>39</v>
      </c>
      <c r="H62" s="18">
        <f t="shared" si="12"/>
        <v>78</v>
      </c>
      <c r="I62" s="18">
        <f t="shared" si="12"/>
        <v>0</v>
      </c>
      <c r="J62" s="18">
        <f t="shared" si="12"/>
        <v>7</v>
      </c>
      <c r="K62" s="18">
        <f t="shared" si="12"/>
        <v>13</v>
      </c>
    </row>
    <row r="63" spans="1:11" s="11" customFormat="1" ht="15" customHeight="1" x14ac:dyDescent="0.2">
      <c r="A63" s="21"/>
      <c r="B63" s="62" t="s">
        <v>157</v>
      </c>
      <c r="C63" s="87">
        <v>9</v>
      </c>
      <c r="D63" s="63"/>
      <c r="E63" s="63"/>
      <c r="F63" s="63"/>
      <c r="G63" s="63"/>
      <c r="H63" s="63"/>
      <c r="I63" s="63"/>
      <c r="J63" s="63"/>
      <c r="K63" s="55"/>
    </row>
    <row r="64" spans="1:11" s="11" customFormat="1" ht="15" customHeight="1" x14ac:dyDescent="0.2">
      <c r="A64" s="21">
        <v>41</v>
      </c>
      <c r="B64" s="89" t="s">
        <v>54</v>
      </c>
      <c r="C64" s="91">
        <v>4</v>
      </c>
      <c r="D64" s="21" t="s">
        <v>10</v>
      </c>
      <c r="E64" s="22">
        <f t="shared" ref="E64:E71" si="13">SUM(F64:I64)</f>
        <v>27</v>
      </c>
      <c r="F64" s="58">
        <v>9</v>
      </c>
      <c r="G64" s="58">
        <v>6</v>
      </c>
      <c r="H64" s="58">
        <v>12</v>
      </c>
      <c r="I64" s="22"/>
      <c r="J64" s="22">
        <f>ROUNDUP(F64/$C$63,0)</f>
        <v>1</v>
      </c>
      <c r="K64" s="17">
        <f>ROUNDUP((G64+H64+I64)/$C$63,0)</f>
        <v>2</v>
      </c>
    </row>
    <row r="65" spans="1:11" s="11" customFormat="1" ht="15" customHeight="1" x14ac:dyDescent="0.2">
      <c r="A65" s="21">
        <v>42</v>
      </c>
      <c r="B65" s="89" t="s">
        <v>55</v>
      </c>
      <c r="C65" s="91">
        <v>3</v>
      </c>
      <c r="D65" s="21" t="s">
        <v>11</v>
      </c>
      <c r="E65" s="22">
        <f t="shared" si="13"/>
        <v>27</v>
      </c>
      <c r="F65" s="58">
        <v>9</v>
      </c>
      <c r="G65" s="58">
        <v>6</v>
      </c>
      <c r="H65" s="58">
        <v>12</v>
      </c>
      <c r="I65" s="22"/>
      <c r="J65" s="22">
        <f t="shared" ref="J65:J71" si="14">ROUNDUP(F65/$C$63,0)</f>
        <v>1</v>
      </c>
      <c r="K65" s="17">
        <f t="shared" ref="K65:K71" si="15">ROUNDUP((G65+H65+I65)/$C$63,0)</f>
        <v>2</v>
      </c>
    </row>
    <row r="66" spans="1:11" s="11" customFormat="1" ht="15" customHeight="1" x14ac:dyDescent="0.2">
      <c r="A66" s="21">
        <v>43</v>
      </c>
      <c r="B66" s="89" t="s">
        <v>56</v>
      </c>
      <c r="C66" s="91">
        <v>4</v>
      </c>
      <c r="D66" s="21" t="s">
        <v>10</v>
      </c>
      <c r="E66" s="22">
        <f t="shared" si="13"/>
        <v>27</v>
      </c>
      <c r="F66" s="58">
        <v>9</v>
      </c>
      <c r="G66" s="58">
        <v>6</v>
      </c>
      <c r="H66" s="58">
        <v>12</v>
      </c>
      <c r="I66" s="22"/>
      <c r="J66" s="22">
        <f t="shared" si="14"/>
        <v>1</v>
      </c>
      <c r="K66" s="17">
        <f t="shared" si="15"/>
        <v>2</v>
      </c>
    </row>
    <row r="67" spans="1:11" s="11" customFormat="1" ht="15" customHeight="1" x14ac:dyDescent="0.2">
      <c r="A67" s="21">
        <v>44</v>
      </c>
      <c r="B67" s="94" t="s">
        <v>108</v>
      </c>
      <c r="C67" s="91">
        <v>3</v>
      </c>
      <c r="D67" s="21" t="s">
        <v>11</v>
      </c>
      <c r="E67" s="22">
        <f t="shared" si="13"/>
        <v>27</v>
      </c>
      <c r="F67" s="58">
        <v>9</v>
      </c>
      <c r="G67" s="58">
        <v>6</v>
      </c>
      <c r="H67" s="58">
        <v>12</v>
      </c>
      <c r="I67" s="22"/>
      <c r="J67" s="22">
        <f t="shared" si="14"/>
        <v>1</v>
      </c>
      <c r="K67" s="17">
        <f t="shared" si="15"/>
        <v>2</v>
      </c>
    </row>
    <row r="68" spans="1:11" s="73" customFormat="1" ht="15" customHeight="1" x14ac:dyDescent="0.2">
      <c r="A68" s="21">
        <v>45</v>
      </c>
      <c r="B68" s="90" t="s">
        <v>128</v>
      </c>
      <c r="C68" s="31">
        <v>2</v>
      </c>
      <c r="D68" s="29" t="s">
        <v>11</v>
      </c>
      <c r="E68" s="30">
        <f t="shared" si="13"/>
        <v>18</v>
      </c>
      <c r="F68" s="31">
        <v>9</v>
      </c>
      <c r="G68" s="31">
        <v>3</v>
      </c>
      <c r="H68" s="31">
        <v>6</v>
      </c>
      <c r="I68" s="30"/>
      <c r="J68" s="22">
        <f t="shared" si="14"/>
        <v>1</v>
      </c>
      <c r="K68" s="17">
        <f t="shared" si="15"/>
        <v>1</v>
      </c>
    </row>
    <row r="69" spans="1:11" s="11" customFormat="1" ht="15" customHeight="1" x14ac:dyDescent="0.2">
      <c r="A69" s="21">
        <v>46</v>
      </c>
      <c r="B69" s="89" t="s">
        <v>53</v>
      </c>
      <c r="C69" s="31">
        <v>3</v>
      </c>
      <c r="D69" s="85" t="s">
        <v>11</v>
      </c>
      <c r="E69" s="30">
        <f t="shared" si="13"/>
        <v>27</v>
      </c>
      <c r="F69" s="30">
        <v>9</v>
      </c>
      <c r="G69" s="30">
        <v>6</v>
      </c>
      <c r="H69" s="30">
        <v>12</v>
      </c>
      <c r="I69" s="30"/>
      <c r="J69" s="22">
        <f t="shared" si="14"/>
        <v>1</v>
      </c>
      <c r="K69" s="17">
        <f t="shared" si="15"/>
        <v>2</v>
      </c>
    </row>
    <row r="70" spans="1:11" s="72" customFormat="1" ht="15" customHeight="1" x14ac:dyDescent="0.2">
      <c r="A70" s="21">
        <v>47</v>
      </c>
      <c r="B70" s="90" t="s">
        <v>148</v>
      </c>
      <c r="C70" s="31">
        <v>4</v>
      </c>
      <c r="D70" s="29" t="s">
        <v>10</v>
      </c>
      <c r="E70" s="30">
        <f t="shared" si="13"/>
        <v>27</v>
      </c>
      <c r="F70" s="31">
        <v>9</v>
      </c>
      <c r="G70" s="31">
        <v>6</v>
      </c>
      <c r="H70" s="31">
        <v>12</v>
      </c>
      <c r="I70" s="30"/>
      <c r="J70" s="22">
        <f t="shared" si="14"/>
        <v>1</v>
      </c>
      <c r="K70" s="17">
        <f t="shared" si="15"/>
        <v>2</v>
      </c>
    </row>
    <row r="71" spans="1:11" s="73" customFormat="1" ht="15" customHeight="1" x14ac:dyDescent="0.2">
      <c r="A71" s="21">
        <v>48</v>
      </c>
      <c r="B71" s="92" t="s">
        <v>21</v>
      </c>
      <c r="C71" s="17">
        <v>5</v>
      </c>
      <c r="D71" s="23" t="s">
        <v>11</v>
      </c>
      <c r="E71" s="22">
        <f t="shared" si="13"/>
        <v>0</v>
      </c>
      <c r="F71" s="22"/>
      <c r="G71" s="22"/>
      <c r="H71" s="22"/>
      <c r="I71" s="22"/>
      <c r="J71" s="22">
        <f t="shared" si="14"/>
        <v>0</v>
      </c>
      <c r="K71" s="17">
        <f t="shared" si="15"/>
        <v>0</v>
      </c>
    </row>
    <row r="72" spans="1:11" s="73" customFormat="1" ht="15" customHeight="1" x14ac:dyDescent="0.2">
      <c r="A72" s="58"/>
      <c r="B72" s="54" t="s">
        <v>12</v>
      </c>
      <c r="C72" s="19">
        <f>SUM(C64:C71)</f>
        <v>28</v>
      </c>
      <c r="D72" s="20">
        <f>COUNTIF(D64:D71,"e")</f>
        <v>3</v>
      </c>
      <c r="E72" s="18">
        <f>SUM(E64:E71)</f>
        <v>180</v>
      </c>
      <c r="F72" s="18">
        <f t="shared" ref="F72:K72" si="16">SUM(F64:F71)</f>
        <v>63</v>
      </c>
      <c r="G72" s="18">
        <f t="shared" si="16"/>
        <v>39</v>
      </c>
      <c r="H72" s="18">
        <f t="shared" si="16"/>
        <v>78</v>
      </c>
      <c r="I72" s="18">
        <f t="shared" si="16"/>
        <v>0</v>
      </c>
      <c r="J72" s="18">
        <f t="shared" si="16"/>
        <v>7</v>
      </c>
      <c r="K72" s="18">
        <f t="shared" si="16"/>
        <v>13</v>
      </c>
    </row>
    <row r="73" spans="1:11" s="11" customFormat="1" ht="15" customHeight="1" x14ac:dyDescent="0.2">
      <c r="A73" s="21"/>
      <c r="B73" s="62" t="s">
        <v>158</v>
      </c>
      <c r="C73" s="87">
        <v>9</v>
      </c>
      <c r="D73" s="63"/>
      <c r="E73" s="63"/>
      <c r="F73" s="63"/>
      <c r="G73" s="63"/>
      <c r="H73" s="63"/>
      <c r="I73" s="63"/>
      <c r="J73" s="63"/>
      <c r="K73" s="55"/>
    </row>
    <row r="74" spans="1:11" s="68" customFormat="1" ht="15" customHeight="1" x14ac:dyDescent="0.2">
      <c r="A74" s="21">
        <v>49</v>
      </c>
      <c r="B74" s="92" t="s">
        <v>30</v>
      </c>
      <c r="C74" s="93">
        <v>1</v>
      </c>
      <c r="D74" s="21" t="s">
        <v>11</v>
      </c>
      <c r="E74" s="22">
        <f>SUM(F74:I74)</f>
        <v>9</v>
      </c>
      <c r="F74" s="22">
        <v>9</v>
      </c>
      <c r="G74" s="22"/>
      <c r="H74" s="22"/>
      <c r="I74" s="17"/>
      <c r="J74" s="22">
        <f>ROUNDUP(F74/$C$73,0)</f>
        <v>1</v>
      </c>
      <c r="K74" s="17">
        <f>ROUNDUP((G74+H74+I74)/$C$73,0)</f>
        <v>0</v>
      </c>
    </row>
    <row r="75" spans="1:11" s="68" customFormat="1" ht="15" customHeight="1" x14ac:dyDescent="0.2">
      <c r="A75" s="118">
        <v>50</v>
      </c>
      <c r="B75" s="95" t="s">
        <v>118</v>
      </c>
      <c r="C75" s="114">
        <v>3</v>
      </c>
      <c r="D75" s="116" t="s">
        <v>10</v>
      </c>
      <c r="E75" s="110">
        <f>SUM(F75:I75)</f>
        <v>27</v>
      </c>
      <c r="F75" s="108">
        <v>9</v>
      </c>
      <c r="G75" s="108">
        <v>6</v>
      </c>
      <c r="H75" s="108">
        <v>12</v>
      </c>
      <c r="I75" s="110"/>
      <c r="J75" s="110">
        <f>ROUNDUP(F75/$C$73,0)</f>
        <v>1</v>
      </c>
      <c r="K75" s="108">
        <f>ROUNDUP((G75+H75+I75)/$C$73,0)</f>
        <v>2</v>
      </c>
    </row>
    <row r="76" spans="1:11" s="68" customFormat="1" ht="15" customHeight="1" x14ac:dyDescent="0.2">
      <c r="A76" s="113"/>
      <c r="B76" s="96" t="s">
        <v>119</v>
      </c>
      <c r="C76" s="115"/>
      <c r="D76" s="117"/>
      <c r="E76" s="111"/>
      <c r="F76" s="109"/>
      <c r="G76" s="109"/>
      <c r="H76" s="109"/>
      <c r="I76" s="111"/>
      <c r="J76" s="111"/>
      <c r="K76" s="109"/>
    </row>
    <row r="77" spans="1:11" s="68" customFormat="1" ht="15" customHeight="1" x14ac:dyDescent="0.2">
      <c r="A77" s="118">
        <v>51</v>
      </c>
      <c r="B77" s="95" t="s">
        <v>117</v>
      </c>
      <c r="C77" s="114">
        <v>3</v>
      </c>
      <c r="D77" s="116" t="s">
        <v>10</v>
      </c>
      <c r="E77" s="110">
        <f>SUM(F77:I77)</f>
        <v>27</v>
      </c>
      <c r="F77" s="108">
        <v>9</v>
      </c>
      <c r="G77" s="108">
        <v>6</v>
      </c>
      <c r="H77" s="108">
        <v>12</v>
      </c>
      <c r="I77" s="110"/>
      <c r="J77" s="110">
        <f>ROUNDUP(F77/$C$73,0)</f>
        <v>1</v>
      </c>
      <c r="K77" s="108">
        <f>ROUNDUP((G77+H77+I77)/$C$73,0)</f>
        <v>2</v>
      </c>
    </row>
    <row r="78" spans="1:11" s="68" customFormat="1" ht="15" customHeight="1" x14ac:dyDescent="0.2">
      <c r="A78" s="113"/>
      <c r="B78" s="96" t="s">
        <v>127</v>
      </c>
      <c r="C78" s="115"/>
      <c r="D78" s="117"/>
      <c r="E78" s="111"/>
      <c r="F78" s="109"/>
      <c r="G78" s="109"/>
      <c r="H78" s="109"/>
      <c r="I78" s="111"/>
      <c r="J78" s="111"/>
      <c r="K78" s="109"/>
    </row>
    <row r="79" spans="1:11" s="68" customFormat="1" ht="15" customHeight="1" x14ac:dyDescent="0.2">
      <c r="A79" s="118">
        <v>52</v>
      </c>
      <c r="B79" s="95" t="s">
        <v>120</v>
      </c>
      <c r="C79" s="114">
        <v>3</v>
      </c>
      <c r="D79" s="116" t="s">
        <v>11</v>
      </c>
      <c r="E79" s="110">
        <f>SUM(F79:I79)</f>
        <v>18</v>
      </c>
      <c r="F79" s="108">
        <v>9</v>
      </c>
      <c r="G79" s="108">
        <v>3</v>
      </c>
      <c r="H79" s="108">
        <v>6</v>
      </c>
      <c r="I79" s="110"/>
      <c r="J79" s="110">
        <f>ROUNDUP(F79/$C$73,0)</f>
        <v>1</v>
      </c>
      <c r="K79" s="108">
        <f>ROUNDUP((G79+H79+I79)/$C$73,0)</f>
        <v>1</v>
      </c>
    </row>
    <row r="80" spans="1:11" s="68" customFormat="1" ht="15" customHeight="1" x14ac:dyDescent="0.2">
      <c r="A80" s="113"/>
      <c r="B80" s="96" t="s">
        <v>121</v>
      </c>
      <c r="C80" s="115"/>
      <c r="D80" s="117"/>
      <c r="E80" s="111"/>
      <c r="F80" s="109"/>
      <c r="G80" s="109"/>
      <c r="H80" s="109"/>
      <c r="I80" s="111"/>
      <c r="J80" s="111"/>
      <c r="K80" s="109"/>
    </row>
    <row r="81" spans="1:11" s="68" customFormat="1" ht="15" customHeight="1" x14ac:dyDescent="0.2">
      <c r="A81" s="118">
        <v>53</v>
      </c>
      <c r="B81" s="95" t="s">
        <v>143</v>
      </c>
      <c r="C81" s="114">
        <v>2</v>
      </c>
      <c r="D81" s="116" t="s">
        <v>11</v>
      </c>
      <c r="E81" s="110">
        <f>SUM(F81:I81)</f>
        <v>18</v>
      </c>
      <c r="F81" s="108">
        <v>9</v>
      </c>
      <c r="G81" s="110">
        <v>3</v>
      </c>
      <c r="H81" s="110">
        <v>6</v>
      </c>
      <c r="I81" s="110"/>
      <c r="J81" s="110">
        <f>ROUNDUP(F81/$C$89,0)</f>
        <v>1</v>
      </c>
      <c r="K81" s="108">
        <f>ROUNDUP((G81+H81+I81)/$C$89,0)</f>
        <v>1</v>
      </c>
    </row>
    <row r="82" spans="1:11" s="68" customFormat="1" ht="15" customHeight="1" x14ac:dyDescent="0.2">
      <c r="A82" s="113"/>
      <c r="B82" s="96" t="s">
        <v>144</v>
      </c>
      <c r="C82" s="115"/>
      <c r="D82" s="117"/>
      <c r="E82" s="111"/>
      <c r="F82" s="109"/>
      <c r="G82" s="111"/>
      <c r="H82" s="111"/>
      <c r="I82" s="111"/>
      <c r="J82" s="111"/>
      <c r="K82" s="109"/>
    </row>
    <row r="83" spans="1:11" s="68" customFormat="1" ht="15" customHeight="1" x14ac:dyDescent="0.2">
      <c r="A83" s="118">
        <v>54</v>
      </c>
      <c r="B83" s="95" t="s">
        <v>139</v>
      </c>
      <c r="C83" s="114">
        <v>2</v>
      </c>
      <c r="D83" s="116" t="s">
        <v>11</v>
      </c>
      <c r="E83" s="110">
        <f>SUM(F83:I83)</f>
        <v>18</v>
      </c>
      <c r="F83" s="108">
        <v>9</v>
      </c>
      <c r="G83" s="110">
        <v>3</v>
      </c>
      <c r="H83" s="110">
        <v>6</v>
      </c>
      <c r="I83" s="110"/>
      <c r="J83" s="110">
        <f>ROUNDUP(F83/$C$73,0)</f>
        <v>1</v>
      </c>
      <c r="K83" s="108">
        <f>ROUNDUP((G83+H83+I83)/$C$73,0)</f>
        <v>1</v>
      </c>
    </row>
    <row r="84" spans="1:11" s="68" customFormat="1" ht="15" customHeight="1" x14ac:dyDescent="0.2">
      <c r="A84" s="113"/>
      <c r="B84" s="96" t="s">
        <v>140</v>
      </c>
      <c r="C84" s="115"/>
      <c r="D84" s="117"/>
      <c r="E84" s="111"/>
      <c r="F84" s="109"/>
      <c r="G84" s="111"/>
      <c r="H84" s="111"/>
      <c r="I84" s="111"/>
      <c r="J84" s="111"/>
      <c r="K84" s="109"/>
    </row>
    <row r="85" spans="1:11" s="11" customFormat="1" ht="15" customHeight="1" x14ac:dyDescent="0.2">
      <c r="A85" s="21">
        <v>55</v>
      </c>
      <c r="B85" s="92" t="s">
        <v>98</v>
      </c>
      <c r="C85" s="17">
        <v>4</v>
      </c>
      <c r="D85" s="21" t="s">
        <v>11</v>
      </c>
      <c r="E85" s="22">
        <f>SUM(F85:I85)</f>
        <v>27</v>
      </c>
      <c r="F85" s="21">
        <v>9</v>
      </c>
      <c r="G85" s="21">
        <v>6</v>
      </c>
      <c r="H85" s="21">
        <v>12</v>
      </c>
      <c r="I85" s="22"/>
      <c r="J85" s="22">
        <f>ROUNDUP(F85/$C$73,0)</f>
        <v>1</v>
      </c>
      <c r="K85" s="17">
        <f>ROUNDUP((G85+H85+I85)/$C$73,0)</f>
        <v>2</v>
      </c>
    </row>
    <row r="86" spans="1:11" s="72" customFormat="1" ht="15" customHeight="1" x14ac:dyDescent="0.2">
      <c r="A86" s="23">
        <v>56</v>
      </c>
      <c r="B86" s="92" t="s">
        <v>109</v>
      </c>
      <c r="C86" s="17">
        <v>4</v>
      </c>
      <c r="D86" s="23" t="s">
        <v>10</v>
      </c>
      <c r="E86" s="22">
        <f>SUM(F86:I86)</f>
        <v>27</v>
      </c>
      <c r="F86" s="17">
        <v>9</v>
      </c>
      <c r="G86" s="17">
        <v>6</v>
      </c>
      <c r="H86" s="17">
        <v>12</v>
      </c>
      <c r="I86" s="22"/>
      <c r="J86" s="22">
        <f>ROUNDUP(F86/$C$73,0)</f>
        <v>1</v>
      </c>
      <c r="K86" s="17">
        <f>ROUNDUP((G86+H86+I86)/$C$73,0)</f>
        <v>2</v>
      </c>
    </row>
    <row r="87" spans="1:11" s="73" customFormat="1" ht="15" customHeight="1" x14ac:dyDescent="0.2">
      <c r="A87" s="23">
        <v>57</v>
      </c>
      <c r="B87" s="92" t="s">
        <v>25</v>
      </c>
      <c r="C87" s="17">
        <v>1</v>
      </c>
      <c r="D87" s="23" t="s">
        <v>11</v>
      </c>
      <c r="E87" s="22">
        <f>SUM(F87:I87)</f>
        <v>9</v>
      </c>
      <c r="F87" s="22"/>
      <c r="G87" s="22"/>
      <c r="H87" s="22">
        <v>9</v>
      </c>
      <c r="I87" s="22"/>
      <c r="J87" s="22">
        <f>ROUNDUP(F87/$C$73,0)</f>
        <v>0</v>
      </c>
      <c r="K87" s="17">
        <f>ROUNDUP((G87+H87+I87)/$C$73,0)</f>
        <v>1</v>
      </c>
    </row>
    <row r="88" spans="1:11" s="73" customFormat="1" ht="15" customHeight="1" x14ac:dyDescent="0.2">
      <c r="A88" s="58"/>
      <c r="B88" s="54" t="s">
        <v>12</v>
      </c>
      <c r="C88" s="19">
        <f>SUM(C74:C87)</f>
        <v>23</v>
      </c>
      <c r="D88" s="20">
        <f>COUNTIF(D74:D87,"e")</f>
        <v>3</v>
      </c>
      <c r="E88" s="18">
        <f>SUM(E74:E87)</f>
        <v>180</v>
      </c>
      <c r="F88" s="18">
        <f t="shared" ref="F88:K88" si="17">SUM(F74:F87)</f>
        <v>72</v>
      </c>
      <c r="G88" s="18">
        <f t="shared" si="17"/>
        <v>33</v>
      </c>
      <c r="H88" s="18">
        <f t="shared" si="17"/>
        <v>75</v>
      </c>
      <c r="I88" s="18">
        <f t="shared" si="17"/>
        <v>0</v>
      </c>
      <c r="J88" s="18">
        <f t="shared" si="17"/>
        <v>8</v>
      </c>
      <c r="K88" s="18">
        <f t="shared" si="17"/>
        <v>12</v>
      </c>
    </row>
    <row r="89" spans="1:11" s="73" customFormat="1" ht="15" customHeight="1" x14ac:dyDescent="0.2">
      <c r="A89" s="58"/>
      <c r="B89" s="64" t="s">
        <v>161</v>
      </c>
      <c r="C89" s="104">
        <v>9</v>
      </c>
      <c r="D89" s="65"/>
      <c r="E89" s="65"/>
      <c r="F89" s="65"/>
      <c r="G89" s="65"/>
      <c r="H89" s="65"/>
      <c r="I89" s="65"/>
      <c r="J89" s="65"/>
      <c r="K89" s="66"/>
    </row>
    <row r="90" spans="1:11" s="73" customFormat="1" ht="15" customHeight="1" x14ac:dyDescent="0.2">
      <c r="A90" s="58">
        <v>57</v>
      </c>
      <c r="B90" s="90" t="s">
        <v>115</v>
      </c>
      <c r="C90" s="31">
        <v>4</v>
      </c>
      <c r="D90" s="29" t="s">
        <v>11</v>
      </c>
      <c r="E90" s="30">
        <v>33</v>
      </c>
      <c r="F90" s="41">
        <v>18</v>
      </c>
      <c r="G90" s="41">
        <v>5</v>
      </c>
      <c r="H90" s="41">
        <v>10</v>
      </c>
      <c r="I90" s="30"/>
      <c r="J90" s="30">
        <f>ROUNDUP(F90/$C$89,0)</f>
        <v>2</v>
      </c>
      <c r="K90" s="31">
        <f>ROUNDUP((G90+H90+I90)/$C$89,0)</f>
        <v>2</v>
      </c>
    </row>
    <row r="91" spans="1:11" s="73" customFormat="1" ht="15" customHeight="1" x14ac:dyDescent="0.2">
      <c r="A91" s="58">
        <v>58</v>
      </c>
      <c r="B91" s="90" t="s">
        <v>50</v>
      </c>
      <c r="C91" s="31">
        <v>4</v>
      </c>
      <c r="D91" s="29" t="s">
        <v>10</v>
      </c>
      <c r="E91" s="30">
        <f>SUM(F91:I91)</f>
        <v>36</v>
      </c>
      <c r="F91" s="41">
        <v>18</v>
      </c>
      <c r="G91" s="41">
        <v>6</v>
      </c>
      <c r="H91" s="41">
        <v>12</v>
      </c>
      <c r="I91" s="30"/>
      <c r="J91" s="30">
        <f>ROUNDUP(F91/$C$89,0)</f>
        <v>2</v>
      </c>
      <c r="K91" s="31">
        <f>ROUNDUP((G91+H91+I91)/$C$89,0)</f>
        <v>2</v>
      </c>
    </row>
    <row r="92" spans="1:11" s="73" customFormat="1" ht="15" customHeight="1" x14ac:dyDescent="0.2">
      <c r="A92" s="23">
        <v>59</v>
      </c>
      <c r="B92" s="90" t="s">
        <v>110</v>
      </c>
      <c r="C92" s="31">
        <v>3</v>
      </c>
      <c r="D92" s="29" t="s">
        <v>10</v>
      </c>
      <c r="E92" s="30">
        <f>SUM(F92:I92)</f>
        <v>27</v>
      </c>
      <c r="F92" s="41">
        <v>18</v>
      </c>
      <c r="G92" s="41">
        <v>3</v>
      </c>
      <c r="H92" s="41">
        <v>6</v>
      </c>
      <c r="I92" s="30"/>
      <c r="J92" s="30">
        <f>ROUNDUP(F92/$C$89,0)</f>
        <v>2</v>
      </c>
      <c r="K92" s="31">
        <f>ROUNDUP((G92+H92+I92)/$C$89,0)</f>
        <v>1</v>
      </c>
    </row>
    <row r="93" spans="1:11" s="68" customFormat="1" ht="15" customHeight="1" x14ac:dyDescent="0.2">
      <c r="A93" s="125">
        <v>60</v>
      </c>
      <c r="B93" s="102" t="s">
        <v>141</v>
      </c>
      <c r="C93" s="127">
        <v>4</v>
      </c>
      <c r="D93" s="129" t="s">
        <v>11</v>
      </c>
      <c r="E93" s="123">
        <f>SUM(F93:I93)</f>
        <v>33</v>
      </c>
      <c r="F93" s="121">
        <v>9</v>
      </c>
      <c r="G93" s="123">
        <v>8</v>
      </c>
      <c r="H93" s="123">
        <v>16</v>
      </c>
      <c r="I93" s="123"/>
      <c r="J93" s="123">
        <f>ROUNDUP(F93/$C$89,0)</f>
        <v>1</v>
      </c>
      <c r="K93" s="121">
        <f>ROUNDUP((G93+H93+I93)/$C$89,0)</f>
        <v>3</v>
      </c>
    </row>
    <row r="94" spans="1:11" s="68" customFormat="1" ht="15" customHeight="1" x14ac:dyDescent="0.2">
      <c r="A94" s="126"/>
      <c r="B94" s="103" t="s">
        <v>142</v>
      </c>
      <c r="C94" s="128"/>
      <c r="D94" s="130"/>
      <c r="E94" s="124"/>
      <c r="F94" s="122"/>
      <c r="G94" s="124"/>
      <c r="H94" s="124"/>
      <c r="I94" s="124"/>
      <c r="J94" s="124"/>
      <c r="K94" s="122"/>
    </row>
    <row r="95" spans="1:11" s="73" customFormat="1" ht="15" customHeight="1" x14ac:dyDescent="0.2">
      <c r="A95" s="85">
        <v>62</v>
      </c>
      <c r="B95" s="90" t="s">
        <v>24</v>
      </c>
      <c r="C95" s="31">
        <v>3</v>
      </c>
      <c r="D95" s="29" t="s">
        <v>11</v>
      </c>
      <c r="E95" s="30">
        <f>SUM(F95:I95)</f>
        <v>18</v>
      </c>
      <c r="F95" s="30"/>
      <c r="G95" s="30"/>
      <c r="H95" s="30">
        <v>18</v>
      </c>
      <c r="I95" s="30"/>
      <c r="J95" s="30">
        <f>ROUNDUP(F95/$C$89,0)</f>
        <v>0</v>
      </c>
      <c r="K95" s="31">
        <f>ROUNDUP((G95+H95+I95)/15,0)</f>
        <v>2</v>
      </c>
    </row>
    <row r="96" spans="1:11" s="73" customFormat="1" ht="15" customHeight="1" x14ac:dyDescent="0.2">
      <c r="A96" s="58">
        <v>63</v>
      </c>
      <c r="B96" s="90" t="s">
        <v>15</v>
      </c>
      <c r="C96" s="31">
        <v>10</v>
      </c>
      <c r="D96" s="29" t="s">
        <v>10</v>
      </c>
      <c r="E96" s="30"/>
      <c r="F96" s="41"/>
      <c r="G96" s="41"/>
      <c r="H96" s="41"/>
      <c r="I96" s="30"/>
      <c r="J96" s="30">
        <f>ROUNDUP(F96/15,0)</f>
        <v>0</v>
      </c>
      <c r="K96" s="31">
        <f>ROUNDUP((G96+H96+I96)/$C$89,0)</f>
        <v>0</v>
      </c>
    </row>
    <row r="97" spans="1:11" s="74" customFormat="1" ht="15" customHeight="1" x14ac:dyDescent="0.2">
      <c r="B97" s="32" t="s">
        <v>12</v>
      </c>
      <c r="C97" s="19">
        <f>SUM(C90:C96)</f>
        <v>28</v>
      </c>
      <c r="D97" s="20">
        <f>COUNTIF(D90:D96,"e")</f>
        <v>3</v>
      </c>
      <c r="E97" s="18">
        <f t="shared" ref="E97:K97" si="18">SUM(E90:E96)</f>
        <v>147</v>
      </c>
      <c r="F97" s="18">
        <f t="shared" si="18"/>
        <v>63</v>
      </c>
      <c r="G97" s="18">
        <f t="shared" si="18"/>
        <v>22</v>
      </c>
      <c r="H97" s="18">
        <f t="shared" si="18"/>
        <v>62</v>
      </c>
      <c r="I97" s="18">
        <f t="shared" si="18"/>
        <v>0</v>
      </c>
      <c r="J97" s="18">
        <f t="shared" si="18"/>
        <v>7</v>
      </c>
      <c r="K97" s="18">
        <f t="shared" si="18"/>
        <v>10</v>
      </c>
    </row>
    <row r="98" spans="1:11" s="74" customFormat="1" ht="15" customHeight="1" x14ac:dyDescent="0.2">
      <c r="B98" s="26" t="s">
        <v>162</v>
      </c>
      <c r="C98" s="75">
        <f t="shared" ref="C98:I98" si="19">C13+C26+C41+C53+C62+C72+C88+C97</f>
        <v>210</v>
      </c>
      <c r="D98" s="75">
        <f t="shared" si="19"/>
        <v>24</v>
      </c>
      <c r="E98" s="75">
        <f t="shared" si="19"/>
        <v>1440</v>
      </c>
      <c r="F98" s="75">
        <f t="shared" si="19"/>
        <v>597</v>
      </c>
      <c r="G98" s="75">
        <f t="shared" si="19"/>
        <v>295</v>
      </c>
      <c r="H98" s="75">
        <f t="shared" si="19"/>
        <v>548</v>
      </c>
      <c r="I98" s="75">
        <f t="shared" si="19"/>
        <v>0</v>
      </c>
      <c r="J98" s="8"/>
      <c r="K98" s="8"/>
    </row>
    <row r="99" spans="1:11" s="74" customFormat="1" ht="15" customHeight="1" x14ac:dyDescent="0.2">
      <c r="B99" s="27" t="s">
        <v>13</v>
      </c>
      <c r="C99" s="16"/>
      <c r="D99" s="14"/>
      <c r="E99" s="12"/>
      <c r="F99" s="13">
        <f>(F98/E98)*100</f>
        <v>41.458333333333336</v>
      </c>
      <c r="G99" s="13">
        <f>(G98/E98)*100</f>
        <v>20.486111111111111</v>
      </c>
      <c r="H99" s="13">
        <f>(H98/E98)*100</f>
        <v>38.055555555555557</v>
      </c>
      <c r="I99" s="13">
        <f>(I98/E98)*100</f>
        <v>0</v>
      </c>
      <c r="J99" s="9"/>
      <c r="K99" s="10"/>
    </row>
    <row r="100" spans="1:11" x14ac:dyDescent="0.2">
      <c r="K100" s="6"/>
    </row>
    <row r="101" spans="1:11" x14ac:dyDescent="0.2">
      <c r="K101" s="6"/>
    </row>
    <row r="102" spans="1:11" x14ac:dyDescent="0.2">
      <c r="K102" s="6"/>
    </row>
    <row r="103" spans="1:11" s="4" customFormat="1" x14ac:dyDescent="0.2">
      <c r="A103" s="5"/>
      <c r="B103" s="1"/>
      <c r="C103" s="15"/>
      <c r="D103" s="79"/>
      <c r="E103" s="2"/>
      <c r="F103" s="2"/>
      <c r="G103" s="2"/>
      <c r="H103" s="2"/>
      <c r="I103" s="2"/>
      <c r="J103" s="2"/>
      <c r="K103" s="6"/>
    </row>
    <row r="104" spans="1:11" s="4" customFormat="1" x14ac:dyDescent="0.2">
      <c r="A104" s="5"/>
      <c r="B104" s="1"/>
      <c r="C104" s="15"/>
      <c r="D104" s="2"/>
      <c r="E104" s="2"/>
      <c r="F104" s="2"/>
      <c r="G104" s="2"/>
      <c r="H104" s="2"/>
      <c r="I104" s="2"/>
      <c r="J104" s="2"/>
      <c r="K104" s="6"/>
    </row>
    <row r="105" spans="1:11" s="4" customFormat="1" x14ac:dyDescent="0.2">
      <c r="A105" s="5"/>
      <c r="B105" s="1"/>
      <c r="C105" s="15"/>
      <c r="D105" s="2"/>
      <c r="E105" s="2"/>
      <c r="F105" s="2"/>
      <c r="G105" s="2"/>
      <c r="H105" s="2"/>
      <c r="I105" s="2"/>
      <c r="J105" s="2"/>
      <c r="K105" s="6"/>
    </row>
    <row r="106" spans="1:11" s="4" customFormat="1" x14ac:dyDescent="0.2">
      <c r="A106" s="5"/>
      <c r="B106" s="1"/>
      <c r="C106" s="15"/>
      <c r="D106" s="2"/>
      <c r="E106" s="2"/>
      <c r="F106" s="2"/>
      <c r="G106" s="2"/>
      <c r="H106" s="2"/>
      <c r="I106" s="2"/>
      <c r="J106" s="2"/>
      <c r="K106" s="6"/>
    </row>
    <row r="107" spans="1:11" s="4" customFormat="1" x14ac:dyDescent="0.2">
      <c r="A107" s="5"/>
      <c r="B107" s="1"/>
      <c r="C107" s="15"/>
      <c r="D107" s="2"/>
      <c r="E107" s="2"/>
      <c r="F107" s="2"/>
      <c r="G107" s="2"/>
      <c r="H107" s="2"/>
      <c r="I107" s="2"/>
      <c r="J107" s="2"/>
      <c r="K107" s="6"/>
    </row>
    <row r="108" spans="1:11" s="4" customFormat="1" x14ac:dyDescent="0.2">
      <c r="A108" s="5"/>
      <c r="B108" s="1"/>
      <c r="C108" s="15"/>
      <c r="D108" s="2"/>
      <c r="E108" s="2"/>
      <c r="F108" s="2"/>
      <c r="G108" s="2"/>
      <c r="H108" s="2"/>
      <c r="I108" s="2"/>
      <c r="J108" s="2"/>
      <c r="K108" s="6"/>
    </row>
    <row r="109" spans="1:11" s="4" customFormat="1" x14ac:dyDescent="0.2">
      <c r="A109" s="5"/>
      <c r="B109" s="1"/>
      <c r="C109" s="15"/>
      <c r="D109" s="2"/>
      <c r="E109" s="2"/>
      <c r="F109" s="2"/>
      <c r="G109" s="2"/>
      <c r="H109" s="2"/>
      <c r="I109" s="2"/>
      <c r="J109" s="2"/>
      <c r="K109" s="6"/>
    </row>
    <row r="110" spans="1:11" s="4" customFormat="1" x14ac:dyDescent="0.2">
      <c r="A110" s="5"/>
      <c r="B110" s="1"/>
      <c r="C110" s="15"/>
      <c r="D110" s="2"/>
      <c r="E110" s="2"/>
      <c r="F110" s="2"/>
      <c r="G110" s="2"/>
      <c r="H110" s="2"/>
      <c r="I110" s="2"/>
      <c r="J110" s="2"/>
      <c r="K110" s="6"/>
    </row>
    <row r="111" spans="1:11" s="4" customFormat="1" x14ac:dyDescent="0.2">
      <c r="A111" s="5"/>
      <c r="B111" s="1"/>
      <c r="C111" s="15"/>
      <c r="D111" s="2"/>
      <c r="E111" s="2"/>
      <c r="F111" s="2"/>
      <c r="G111" s="2"/>
      <c r="H111" s="2"/>
      <c r="I111" s="2"/>
      <c r="J111" s="2"/>
      <c r="K111" s="6"/>
    </row>
    <row r="112" spans="1:11" s="4" customFormat="1" x14ac:dyDescent="0.2">
      <c r="A112" s="5"/>
      <c r="B112" s="1"/>
      <c r="C112" s="15"/>
      <c r="D112" s="2"/>
      <c r="E112" s="2"/>
      <c r="F112" s="2"/>
      <c r="G112" s="2"/>
      <c r="H112" s="2"/>
      <c r="I112" s="2"/>
      <c r="J112" s="2"/>
      <c r="K112" s="6"/>
    </row>
    <row r="113" spans="1:11" s="4" customFormat="1" x14ac:dyDescent="0.2">
      <c r="A113" s="5"/>
      <c r="B113" s="1"/>
      <c r="C113" s="15"/>
      <c r="D113" s="2"/>
      <c r="E113" s="2"/>
      <c r="F113" s="2"/>
      <c r="G113" s="2"/>
      <c r="H113" s="2"/>
      <c r="I113" s="2"/>
      <c r="J113" s="2"/>
      <c r="K113" s="6"/>
    </row>
    <row r="114" spans="1:11" s="4" customFormat="1" x14ac:dyDescent="0.2">
      <c r="A114" s="5"/>
      <c r="B114" s="1"/>
      <c r="C114" s="15"/>
      <c r="D114" s="2"/>
      <c r="E114" s="2"/>
      <c r="F114" s="2"/>
      <c r="G114" s="2"/>
      <c r="H114" s="2"/>
      <c r="I114" s="2"/>
      <c r="J114" s="2"/>
      <c r="K114" s="6"/>
    </row>
    <row r="115" spans="1:11" s="4" customFormat="1" x14ac:dyDescent="0.2">
      <c r="A115" s="5"/>
      <c r="B115" s="1"/>
      <c r="C115" s="15"/>
      <c r="D115" s="2"/>
      <c r="E115" s="2"/>
      <c r="F115" s="2"/>
      <c r="G115" s="2"/>
      <c r="H115" s="2"/>
      <c r="I115" s="2"/>
      <c r="J115" s="2"/>
      <c r="K115" s="6"/>
    </row>
    <row r="116" spans="1:11" s="4" customFormat="1" x14ac:dyDescent="0.2">
      <c r="A116" s="5"/>
      <c r="B116" s="1"/>
      <c r="C116" s="15"/>
      <c r="D116" s="2"/>
      <c r="E116" s="2"/>
      <c r="F116" s="2"/>
      <c r="G116" s="2"/>
      <c r="H116" s="2"/>
      <c r="I116" s="2"/>
      <c r="J116" s="2"/>
      <c r="K116" s="6"/>
    </row>
    <row r="117" spans="1:11" s="4" customFormat="1" x14ac:dyDescent="0.2">
      <c r="A117" s="5"/>
      <c r="B117" s="1"/>
      <c r="C117" s="15"/>
      <c r="D117" s="2"/>
      <c r="E117" s="2"/>
      <c r="F117" s="2"/>
      <c r="G117" s="2"/>
      <c r="H117" s="2"/>
      <c r="I117" s="2"/>
      <c r="J117" s="2"/>
      <c r="K117" s="6"/>
    </row>
    <row r="118" spans="1:11" s="4" customFormat="1" x14ac:dyDescent="0.2">
      <c r="A118" s="5"/>
      <c r="B118" s="1"/>
      <c r="C118" s="15"/>
      <c r="D118" s="2"/>
      <c r="E118" s="2"/>
      <c r="F118" s="2"/>
      <c r="G118" s="2"/>
      <c r="H118" s="2"/>
      <c r="I118" s="2"/>
      <c r="J118" s="2"/>
      <c r="K118" s="6"/>
    </row>
    <row r="119" spans="1:11" s="4" customFormat="1" x14ac:dyDescent="0.2">
      <c r="A119" s="5"/>
      <c r="B119" s="1"/>
      <c r="C119" s="15"/>
      <c r="D119" s="2"/>
      <c r="E119" s="2"/>
      <c r="F119" s="2"/>
      <c r="G119" s="2"/>
      <c r="H119" s="2"/>
      <c r="I119" s="2"/>
      <c r="J119" s="2"/>
      <c r="K119" s="6"/>
    </row>
    <row r="120" spans="1:11" s="4" customFormat="1" x14ac:dyDescent="0.2">
      <c r="A120" s="5"/>
      <c r="B120" s="1"/>
      <c r="C120" s="15"/>
      <c r="D120" s="2"/>
      <c r="E120" s="2"/>
      <c r="F120" s="2"/>
      <c r="G120" s="2"/>
      <c r="H120" s="2"/>
      <c r="I120" s="2"/>
      <c r="J120" s="2"/>
      <c r="K120" s="6"/>
    </row>
    <row r="121" spans="1:11" s="4" customFormat="1" x14ac:dyDescent="0.2">
      <c r="A121" s="5"/>
      <c r="B121" s="1"/>
      <c r="C121" s="15"/>
      <c r="D121" s="2"/>
      <c r="E121" s="2"/>
      <c r="F121" s="2"/>
      <c r="G121" s="2"/>
      <c r="H121" s="2"/>
      <c r="I121" s="2"/>
      <c r="J121" s="2"/>
      <c r="K121" s="6"/>
    </row>
    <row r="122" spans="1:11" s="4" customFormat="1" x14ac:dyDescent="0.2">
      <c r="A122" s="5"/>
      <c r="B122" s="1"/>
      <c r="C122" s="15"/>
      <c r="D122" s="2"/>
      <c r="E122" s="2"/>
      <c r="F122" s="2"/>
      <c r="G122" s="2"/>
      <c r="H122" s="2"/>
      <c r="I122" s="2"/>
      <c r="J122" s="2"/>
      <c r="K122" s="6"/>
    </row>
    <row r="123" spans="1:11" s="4" customFormat="1" x14ac:dyDescent="0.2">
      <c r="A123" s="5"/>
      <c r="B123" s="1"/>
      <c r="C123" s="15"/>
      <c r="D123" s="2"/>
      <c r="E123" s="2"/>
      <c r="F123" s="2"/>
      <c r="G123" s="2"/>
      <c r="H123" s="2"/>
      <c r="I123" s="2"/>
      <c r="J123" s="2"/>
      <c r="K123" s="6"/>
    </row>
    <row r="124" spans="1:11" s="4" customFormat="1" x14ac:dyDescent="0.2">
      <c r="A124" s="5"/>
      <c r="B124" s="1"/>
      <c r="C124" s="15"/>
      <c r="D124" s="2"/>
      <c r="E124" s="2"/>
      <c r="F124" s="2"/>
      <c r="G124" s="2"/>
      <c r="H124" s="2"/>
      <c r="I124" s="2"/>
      <c r="J124" s="2"/>
      <c r="K124" s="6"/>
    </row>
    <row r="125" spans="1:11" s="4" customFormat="1" x14ac:dyDescent="0.2">
      <c r="A125" s="5"/>
      <c r="B125" s="1"/>
      <c r="C125" s="15"/>
      <c r="D125" s="2"/>
      <c r="E125" s="2"/>
      <c r="F125" s="2"/>
      <c r="G125" s="2"/>
      <c r="H125" s="2"/>
      <c r="I125" s="2"/>
      <c r="J125" s="2"/>
      <c r="K125" s="6"/>
    </row>
    <row r="126" spans="1:11" s="4" customFormat="1" x14ac:dyDescent="0.2">
      <c r="A126" s="5"/>
      <c r="B126" s="1"/>
      <c r="C126" s="15"/>
      <c r="D126" s="2"/>
      <c r="E126" s="2"/>
      <c r="F126" s="2"/>
      <c r="G126" s="2"/>
      <c r="H126" s="2"/>
      <c r="I126" s="2"/>
      <c r="J126" s="2"/>
      <c r="K126" s="6"/>
    </row>
    <row r="127" spans="1:11" s="4" customFormat="1" x14ac:dyDescent="0.2">
      <c r="A127" s="5"/>
      <c r="B127" s="1"/>
      <c r="C127" s="15"/>
      <c r="D127" s="2"/>
      <c r="E127" s="2"/>
      <c r="F127" s="2"/>
      <c r="G127" s="2"/>
      <c r="H127" s="2"/>
      <c r="I127" s="2"/>
      <c r="J127" s="2"/>
      <c r="K127" s="6"/>
    </row>
    <row r="128" spans="1:11" s="4" customFormat="1" x14ac:dyDescent="0.2">
      <c r="A128" s="5"/>
      <c r="B128" s="1"/>
      <c r="C128" s="15"/>
      <c r="D128" s="2"/>
      <c r="E128" s="2"/>
      <c r="F128" s="2"/>
      <c r="G128" s="2"/>
      <c r="H128" s="2"/>
      <c r="I128" s="2"/>
      <c r="J128" s="2"/>
      <c r="K128" s="6"/>
    </row>
    <row r="129" spans="1:11" s="4" customFormat="1" x14ac:dyDescent="0.2">
      <c r="A129" s="5"/>
      <c r="B129" s="1"/>
      <c r="C129" s="15"/>
      <c r="D129" s="2"/>
      <c r="E129" s="2"/>
      <c r="F129" s="2"/>
      <c r="G129" s="2"/>
      <c r="H129" s="2"/>
      <c r="I129" s="2"/>
      <c r="J129" s="2"/>
      <c r="K129" s="6"/>
    </row>
    <row r="130" spans="1:11" s="4" customFormat="1" x14ac:dyDescent="0.2">
      <c r="A130" s="5"/>
      <c r="B130" s="1"/>
      <c r="C130" s="15"/>
      <c r="D130" s="2"/>
      <c r="E130" s="2"/>
      <c r="F130" s="2"/>
      <c r="G130" s="2"/>
      <c r="H130" s="2"/>
      <c r="I130" s="2"/>
      <c r="J130" s="2"/>
      <c r="K130" s="6"/>
    </row>
    <row r="131" spans="1:11" s="4" customFormat="1" x14ac:dyDescent="0.2">
      <c r="A131" s="5"/>
      <c r="B131" s="1"/>
      <c r="C131" s="15"/>
      <c r="D131" s="2"/>
      <c r="E131" s="2"/>
      <c r="F131" s="2"/>
      <c r="G131" s="2"/>
      <c r="H131" s="2"/>
      <c r="I131" s="2"/>
      <c r="J131" s="2"/>
      <c r="K131" s="6"/>
    </row>
    <row r="132" spans="1:11" s="4" customFormat="1" x14ac:dyDescent="0.2">
      <c r="A132" s="5"/>
      <c r="B132" s="1"/>
      <c r="C132" s="15"/>
      <c r="D132" s="2"/>
      <c r="E132" s="2"/>
      <c r="F132" s="2"/>
      <c r="G132" s="2"/>
      <c r="H132" s="2"/>
      <c r="I132" s="2"/>
      <c r="J132" s="2"/>
      <c r="K132" s="6"/>
    </row>
    <row r="133" spans="1:11" s="4" customFormat="1" x14ac:dyDescent="0.2">
      <c r="A133" s="5"/>
      <c r="B133" s="1"/>
      <c r="C133" s="15"/>
      <c r="D133" s="2"/>
      <c r="E133" s="2"/>
      <c r="F133" s="2"/>
      <c r="G133" s="2"/>
      <c r="H133" s="2"/>
      <c r="I133" s="2"/>
      <c r="J133" s="2"/>
      <c r="K133" s="6"/>
    </row>
    <row r="134" spans="1:11" s="4" customFormat="1" x14ac:dyDescent="0.2">
      <c r="A134" s="5"/>
      <c r="B134" s="1"/>
      <c r="C134" s="15"/>
      <c r="D134" s="2"/>
      <c r="E134" s="2"/>
      <c r="F134" s="2"/>
      <c r="G134" s="2"/>
      <c r="H134" s="2"/>
      <c r="I134" s="2"/>
      <c r="J134" s="2"/>
      <c r="K134" s="6"/>
    </row>
    <row r="135" spans="1:11" s="4" customFormat="1" x14ac:dyDescent="0.2">
      <c r="A135" s="5"/>
      <c r="B135" s="1"/>
      <c r="C135" s="15"/>
      <c r="D135" s="2"/>
      <c r="E135" s="2"/>
      <c r="F135" s="2"/>
      <c r="G135" s="2"/>
      <c r="H135" s="2"/>
      <c r="I135" s="2"/>
      <c r="J135" s="2"/>
      <c r="K135" s="6"/>
    </row>
    <row r="136" spans="1:11" s="4" customFormat="1" x14ac:dyDescent="0.2">
      <c r="A136" s="5"/>
      <c r="B136" s="1"/>
      <c r="C136" s="15"/>
      <c r="D136" s="2"/>
      <c r="E136" s="2"/>
      <c r="F136" s="2"/>
      <c r="G136" s="2"/>
      <c r="H136" s="2"/>
      <c r="I136" s="2"/>
      <c r="J136" s="2"/>
      <c r="K136" s="6"/>
    </row>
    <row r="137" spans="1:11" s="4" customFormat="1" x14ac:dyDescent="0.2">
      <c r="A137" s="5"/>
      <c r="B137" s="1"/>
      <c r="C137" s="15"/>
      <c r="D137" s="2"/>
      <c r="E137" s="2"/>
      <c r="F137" s="2"/>
      <c r="G137" s="2"/>
      <c r="H137" s="2"/>
      <c r="I137" s="2"/>
      <c r="J137" s="2"/>
      <c r="K137" s="6"/>
    </row>
    <row r="138" spans="1:11" s="4" customFormat="1" x14ac:dyDescent="0.2">
      <c r="A138" s="5"/>
      <c r="B138" s="1"/>
      <c r="C138" s="15"/>
      <c r="D138" s="2"/>
      <c r="E138" s="2"/>
      <c r="F138" s="2"/>
      <c r="G138" s="2"/>
      <c r="H138" s="2"/>
      <c r="I138" s="2"/>
      <c r="J138" s="2"/>
      <c r="K138" s="6"/>
    </row>
    <row r="139" spans="1:11" s="4" customFormat="1" x14ac:dyDescent="0.2">
      <c r="A139" s="5"/>
      <c r="B139" s="1"/>
      <c r="C139" s="15"/>
      <c r="D139" s="2"/>
      <c r="E139" s="2"/>
      <c r="F139" s="2"/>
      <c r="G139" s="2"/>
      <c r="H139" s="2"/>
      <c r="I139" s="2"/>
      <c r="J139" s="2"/>
      <c r="K139" s="6"/>
    </row>
    <row r="140" spans="1:11" s="4" customFormat="1" x14ac:dyDescent="0.2">
      <c r="A140" s="5"/>
      <c r="B140" s="1"/>
      <c r="C140" s="15"/>
      <c r="D140" s="2"/>
      <c r="E140" s="2"/>
      <c r="F140" s="2"/>
      <c r="G140" s="2"/>
      <c r="H140" s="2"/>
      <c r="I140" s="2"/>
      <c r="J140" s="2"/>
      <c r="K140" s="6"/>
    </row>
    <row r="141" spans="1:11" s="4" customFormat="1" x14ac:dyDescent="0.2">
      <c r="A141" s="5"/>
      <c r="B141" s="1"/>
      <c r="C141" s="15"/>
      <c r="D141" s="2"/>
      <c r="E141" s="2"/>
      <c r="F141" s="2"/>
      <c r="G141" s="2"/>
      <c r="H141" s="2"/>
      <c r="I141" s="2"/>
      <c r="J141" s="2"/>
      <c r="K141" s="6"/>
    </row>
    <row r="142" spans="1:11" s="4" customFormat="1" x14ac:dyDescent="0.2">
      <c r="A142" s="5"/>
      <c r="B142" s="1"/>
      <c r="C142" s="15"/>
      <c r="D142" s="2"/>
      <c r="E142" s="2"/>
      <c r="F142" s="2"/>
      <c r="G142" s="2"/>
      <c r="H142" s="2"/>
      <c r="I142" s="2"/>
      <c r="J142" s="2"/>
      <c r="K142" s="6"/>
    </row>
    <row r="143" spans="1:11" s="4" customFormat="1" x14ac:dyDescent="0.2">
      <c r="A143" s="5"/>
      <c r="B143" s="1"/>
      <c r="C143" s="15"/>
      <c r="D143" s="2"/>
      <c r="E143" s="2"/>
      <c r="F143" s="2"/>
      <c r="G143" s="2"/>
      <c r="H143" s="2"/>
      <c r="I143" s="2"/>
      <c r="J143" s="2"/>
      <c r="K143" s="6"/>
    </row>
    <row r="144" spans="1:11" s="4" customFormat="1" x14ac:dyDescent="0.2">
      <c r="A144" s="5"/>
      <c r="B144" s="1"/>
      <c r="C144" s="15"/>
      <c r="D144" s="2"/>
      <c r="E144" s="2"/>
      <c r="F144" s="2"/>
      <c r="G144" s="2"/>
      <c r="H144" s="2"/>
      <c r="I144" s="2"/>
      <c r="J144" s="2"/>
      <c r="K144" s="6"/>
    </row>
    <row r="145" spans="1:11" s="4" customFormat="1" x14ac:dyDescent="0.2">
      <c r="A145" s="5"/>
      <c r="B145" s="1"/>
      <c r="C145" s="15"/>
      <c r="D145" s="2"/>
      <c r="E145" s="2"/>
      <c r="F145" s="2"/>
      <c r="G145" s="2"/>
      <c r="H145" s="2"/>
      <c r="I145" s="2"/>
      <c r="J145" s="2"/>
      <c r="K145" s="6"/>
    </row>
    <row r="146" spans="1:11" s="4" customFormat="1" x14ac:dyDescent="0.2">
      <c r="A146" s="5"/>
      <c r="B146" s="1"/>
      <c r="C146" s="15"/>
      <c r="D146" s="2"/>
      <c r="E146" s="2"/>
      <c r="F146" s="2"/>
      <c r="G146" s="2"/>
      <c r="H146" s="2"/>
      <c r="I146" s="2"/>
      <c r="J146" s="2"/>
      <c r="K146" s="6"/>
    </row>
    <row r="147" spans="1:11" s="4" customFormat="1" x14ac:dyDescent="0.2">
      <c r="A147" s="5"/>
      <c r="B147" s="1"/>
      <c r="C147" s="15"/>
      <c r="D147" s="2"/>
      <c r="E147" s="2"/>
      <c r="F147" s="2"/>
      <c r="G147" s="2"/>
      <c r="H147" s="2"/>
      <c r="I147" s="2"/>
      <c r="J147" s="2"/>
      <c r="K147" s="6"/>
    </row>
    <row r="148" spans="1:11" s="4" customFormat="1" x14ac:dyDescent="0.2">
      <c r="A148" s="5"/>
      <c r="B148" s="1"/>
      <c r="C148" s="15"/>
      <c r="D148" s="2"/>
      <c r="E148" s="2"/>
      <c r="F148" s="2"/>
      <c r="G148" s="2"/>
      <c r="H148" s="2"/>
      <c r="I148" s="2"/>
      <c r="J148" s="2"/>
      <c r="K148" s="6"/>
    </row>
    <row r="149" spans="1:11" s="4" customFormat="1" x14ac:dyDescent="0.2">
      <c r="A149" s="5"/>
      <c r="B149" s="1"/>
      <c r="C149" s="15"/>
      <c r="D149" s="2"/>
      <c r="E149" s="2"/>
      <c r="F149" s="2"/>
      <c r="G149" s="2"/>
      <c r="H149" s="2"/>
      <c r="I149" s="2"/>
      <c r="J149" s="2"/>
      <c r="K149" s="6"/>
    </row>
    <row r="150" spans="1:11" s="4" customFormat="1" x14ac:dyDescent="0.2">
      <c r="A150" s="5"/>
      <c r="B150" s="1"/>
      <c r="C150" s="15"/>
      <c r="D150" s="2"/>
      <c r="E150" s="2"/>
      <c r="F150" s="2"/>
      <c r="G150" s="2"/>
      <c r="H150" s="2"/>
      <c r="I150" s="2"/>
      <c r="J150" s="2"/>
      <c r="K150" s="6"/>
    </row>
    <row r="151" spans="1:11" s="4" customFormat="1" x14ac:dyDescent="0.2">
      <c r="A151" s="5"/>
      <c r="B151" s="1"/>
      <c r="C151" s="15"/>
      <c r="D151" s="2"/>
      <c r="E151" s="2"/>
      <c r="F151" s="2"/>
      <c r="G151" s="2"/>
      <c r="H151" s="2"/>
      <c r="I151" s="2"/>
      <c r="J151" s="2"/>
      <c r="K151" s="6"/>
    </row>
    <row r="152" spans="1:11" s="4" customFormat="1" x14ac:dyDescent="0.2">
      <c r="A152" s="5"/>
      <c r="B152" s="1"/>
      <c r="C152" s="15"/>
      <c r="D152" s="2"/>
      <c r="E152" s="2"/>
      <c r="F152" s="2"/>
      <c r="G152" s="2"/>
      <c r="H152" s="2"/>
      <c r="I152" s="2"/>
      <c r="J152" s="2"/>
      <c r="K152" s="6"/>
    </row>
    <row r="153" spans="1:11" s="4" customFormat="1" x14ac:dyDescent="0.2">
      <c r="A153" s="5"/>
      <c r="B153" s="1"/>
      <c r="C153" s="15"/>
      <c r="D153" s="2"/>
      <c r="E153" s="2"/>
      <c r="F153" s="2"/>
      <c r="G153" s="2"/>
      <c r="H153" s="2"/>
      <c r="I153" s="2"/>
      <c r="J153" s="2"/>
      <c r="K153" s="6"/>
    </row>
    <row r="154" spans="1:11" s="4" customFormat="1" x14ac:dyDescent="0.2">
      <c r="A154" s="5"/>
      <c r="B154" s="1"/>
      <c r="C154" s="15"/>
      <c r="D154" s="2"/>
      <c r="E154" s="2"/>
      <c r="F154" s="2"/>
      <c r="G154" s="2"/>
      <c r="H154" s="2"/>
      <c r="I154" s="2"/>
      <c r="J154" s="2"/>
      <c r="K154" s="6"/>
    </row>
    <row r="155" spans="1:11" s="4" customFormat="1" x14ac:dyDescent="0.2">
      <c r="A155" s="5"/>
      <c r="B155" s="1"/>
      <c r="C155" s="15"/>
      <c r="D155" s="2"/>
      <c r="E155" s="2"/>
      <c r="F155" s="2"/>
      <c r="G155" s="2"/>
      <c r="H155" s="2"/>
      <c r="I155" s="2"/>
      <c r="J155" s="2"/>
      <c r="K155" s="6"/>
    </row>
    <row r="156" spans="1:11" s="4" customFormat="1" x14ac:dyDescent="0.2">
      <c r="A156" s="5"/>
      <c r="B156" s="1"/>
      <c r="C156" s="15"/>
      <c r="D156" s="2"/>
      <c r="E156" s="2"/>
      <c r="F156" s="2"/>
      <c r="G156" s="2"/>
      <c r="H156" s="2"/>
      <c r="I156" s="2"/>
      <c r="J156" s="2"/>
      <c r="K156" s="6"/>
    </row>
    <row r="157" spans="1:11" s="4" customFormat="1" x14ac:dyDescent="0.2">
      <c r="A157" s="5"/>
      <c r="B157" s="1"/>
      <c r="C157" s="15"/>
      <c r="D157" s="2"/>
      <c r="E157" s="2"/>
      <c r="F157" s="2"/>
      <c r="G157" s="2"/>
      <c r="H157" s="2"/>
      <c r="I157" s="2"/>
      <c r="J157" s="2"/>
      <c r="K157" s="6"/>
    </row>
    <row r="158" spans="1:11" s="4" customFormat="1" x14ac:dyDescent="0.2">
      <c r="A158" s="5"/>
      <c r="B158" s="1"/>
      <c r="C158" s="15"/>
      <c r="D158" s="2"/>
      <c r="E158" s="2"/>
      <c r="F158" s="2"/>
      <c r="G158" s="2"/>
      <c r="H158" s="2"/>
      <c r="I158" s="2"/>
      <c r="J158" s="2"/>
      <c r="K158" s="6"/>
    </row>
    <row r="159" spans="1:11" s="4" customFormat="1" x14ac:dyDescent="0.2">
      <c r="A159" s="5"/>
      <c r="B159" s="1"/>
      <c r="C159" s="15"/>
      <c r="D159" s="2"/>
      <c r="E159" s="2"/>
      <c r="F159" s="2"/>
      <c r="G159" s="2"/>
      <c r="H159" s="2"/>
      <c r="I159" s="2"/>
      <c r="J159" s="2"/>
      <c r="K159" s="6"/>
    </row>
    <row r="160" spans="1:11" s="4" customFormat="1" x14ac:dyDescent="0.2">
      <c r="A160" s="5"/>
      <c r="B160" s="1"/>
      <c r="C160" s="15"/>
      <c r="D160" s="2"/>
      <c r="E160" s="2"/>
      <c r="F160" s="2"/>
      <c r="G160" s="2"/>
      <c r="H160" s="2"/>
      <c r="I160" s="2"/>
      <c r="J160" s="2"/>
      <c r="K160" s="6"/>
    </row>
    <row r="161" spans="1:11" s="4" customFormat="1" x14ac:dyDescent="0.2">
      <c r="A161" s="5"/>
      <c r="B161" s="1"/>
      <c r="C161" s="15"/>
      <c r="D161" s="2"/>
      <c r="E161" s="2"/>
      <c r="F161" s="2"/>
      <c r="G161" s="2"/>
      <c r="H161" s="2"/>
      <c r="I161" s="2"/>
      <c r="J161" s="2"/>
      <c r="K161" s="6"/>
    </row>
    <row r="162" spans="1:11" s="4" customFormat="1" x14ac:dyDescent="0.2">
      <c r="A162" s="5"/>
      <c r="B162" s="1"/>
      <c r="C162" s="15"/>
      <c r="D162" s="2"/>
      <c r="E162" s="2"/>
      <c r="F162" s="2"/>
      <c r="G162" s="2"/>
      <c r="H162" s="2"/>
      <c r="I162" s="2"/>
      <c r="J162" s="2"/>
      <c r="K162" s="6"/>
    </row>
    <row r="163" spans="1:11" s="4" customFormat="1" x14ac:dyDescent="0.2">
      <c r="A163" s="5"/>
      <c r="B163" s="1"/>
      <c r="C163" s="15"/>
      <c r="D163" s="2"/>
      <c r="E163" s="2"/>
      <c r="F163" s="2"/>
      <c r="G163" s="2"/>
      <c r="H163" s="2"/>
      <c r="I163" s="2"/>
      <c r="J163" s="2"/>
      <c r="K163" s="6"/>
    </row>
    <row r="164" spans="1:11" s="4" customFormat="1" x14ac:dyDescent="0.2">
      <c r="A164" s="5"/>
      <c r="B164" s="1"/>
      <c r="C164" s="15"/>
      <c r="D164" s="2"/>
      <c r="E164" s="2"/>
      <c r="F164" s="2"/>
      <c r="G164" s="2"/>
      <c r="H164" s="2"/>
      <c r="I164" s="2"/>
      <c r="J164" s="2"/>
      <c r="K164" s="6"/>
    </row>
    <row r="165" spans="1:11" s="4" customFormat="1" x14ac:dyDescent="0.2">
      <c r="A165" s="5"/>
      <c r="B165" s="1"/>
      <c r="C165" s="15"/>
      <c r="D165" s="2"/>
      <c r="E165" s="2"/>
      <c r="F165" s="2"/>
      <c r="G165" s="2"/>
      <c r="H165" s="2"/>
      <c r="I165" s="2"/>
      <c r="J165" s="2"/>
      <c r="K165" s="6"/>
    </row>
    <row r="166" spans="1:11" s="4" customFormat="1" x14ac:dyDescent="0.2">
      <c r="A166" s="5"/>
      <c r="B166" s="1"/>
      <c r="C166" s="15"/>
      <c r="D166" s="2"/>
      <c r="E166" s="2"/>
      <c r="F166" s="2"/>
      <c r="G166" s="2"/>
      <c r="H166" s="2"/>
      <c r="I166" s="2"/>
      <c r="J166" s="2"/>
      <c r="K166" s="6"/>
    </row>
    <row r="167" spans="1:11" s="4" customFormat="1" x14ac:dyDescent="0.2">
      <c r="A167" s="5"/>
      <c r="B167" s="1"/>
      <c r="C167" s="15"/>
      <c r="D167" s="2"/>
      <c r="E167" s="2"/>
      <c r="F167" s="2"/>
      <c r="G167" s="2"/>
      <c r="H167" s="2"/>
      <c r="I167" s="2"/>
      <c r="J167" s="2"/>
      <c r="K167" s="6"/>
    </row>
    <row r="168" spans="1:11" s="4" customFormat="1" x14ac:dyDescent="0.2">
      <c r="A168" s="5"/>
      <c r="B168" s="1"/>
      <c r="C168" s="15"/>
      <c r="D168" s="2"/>
      <c r="E168" s="2"/>
      <c r="F168" s="2"/>
      <c r="G168" s="2"/>
      <c r="H168" s="2"/>
      <c r="I168" s="2"/>
      <c r="J168" s="2"/>
      <c r="K168" s="6"/>
    </row>
    <row r="169" spans="1:11" s="4" customFormat="1" x14ac:dyDescent="0.2">
      <c r="A169" s="5"/>
      <c r="B169" s="1"/>
      <c r="C169" s="15"/>
      <c r="D169" s="2"/>
      <c r="E169" s="2"/>
      <c r="F169" s="2"/>
      <c r="G169" s="2"/>
      <c r="H169" s="2"/>
      <c r="I169" s="2"/>
      <c r="J169" s="2"/>
      <c r="K169" s="6"/>
    </row>
    <row r="170" spans="1:11" s="4" customFormat="1" x14ac:dyDescent="0.2">
      <c r="A170" s="5"/>
      <c r="B170" s="1"/>
      <c r="C170" s="15"/>
      <c r="D170" s="2"/>
      <c r="E170" s="2"/>
      <c r="F170" s="2"/>
      <c r="G170" s="2"/>
      <c r="H170" s="2"/>
      <c r="I170" s="2"/>
      <c r="J170" s="2"/>
      <c r="K170" s="6"/>
    </row>
    <row r="171" spans="1:11" s="4" customFormat="1" x14ac:dyDescent="0.2">
      <c r="A171" s="5"/>
      <c r="B171" s="1"/>
      <c r="C171" s="15"/>
      <c r="D171" s="2"/>
      <c r="E171" s="2"/>
      <c r="F171" s="2"/>
      <c r="G171" s="2"/>
      <c r="H171" s="2"/>
      <c r="I171" s="2"/>
      <c r="J171" s="2"/>
      <c r="K171" s="6"/>
    </row>
    <row r="172" spans="1:11" s="4" customFormat="1" x14ac:dyDescent="0.2">
      <c r="A172" s="5"/>
      <c r="B172" s="1"/>
      <c r="C172" s="15"/>
      <c r="D172" s="2"/>
      <c r="E172" s="2"/>
      <c r="F172" s="2"/>
      <c r="G172" s="2"/>
      <c r="H172" s="2"/>
      <c r="I172" s="2"/>
      <c r="J172" s="2"/>
      <c r="K172" s="6"/>
    </row>
    <row r="173" spans="1:11" s="4" customFormat="1" x14ac:dyDescent="0.2">
      <c r="A173" s="5"/>
      <c r="B173" s="1"/>
      <c r="C173" s="15"/>
      <c r="D173" s="2"/>
      <c r="E173" s="2"/>
      <c r="F173" s="2"/>
      <c r="G173" s="2"/>
      <c r="H173" s="2"/>
      <c r="I173" s="2"/>
      <c r="J173" s="2"/>
      <c r="K173" s="6"/>
    </row>
    <row r="174" spans="1:11" s="4" customFormat="1" x14ac:dyDescent="0.2">
      <c r="A174" s="5"/>
      <c r="B174" s="1"/>
      <c r="C174" s="15"/>
      <c r="D174" s="2"/>
      <c r="E174" s="2"/>
      <c r="F174" s="2"/>
      <c r="G174" s="2"/>
      <c r="H174" s="2"/>
      <c r="I174" s="2"/>
      <c r="J174" s="2"/>
      <c r="K174" s="6"/>
    </row>
    <row r="175" spans="1:11" s="4" customFormat="1" x14ac:dyDescent="0.2">
      <c r="A175" s="5"/>
      <c r="B175" s="1"/>
      <c r="C175" s="15"/>
      <c r="D175" s="2"/>
      <c r="E175" s="2"/>
      <c r="F175" s="2"/>
      <c r="G175" s="2"/>
      <c r="H175" s="2"/>
      <c r="I175" s="2"/>
      <c r="J175" s="2"/>
      <c r="K175" s="6"/>
    </row>
    <row r="176" spans="1:11" s="4" customFormat="1" x14ac:dyDescent="0.2">
      <c r="A176" s="5"/>
      <c r="B176" s="1"/>
      <c r="C176" s="15"/>
      <c r="D176" s="2"/>
      <c r="E176" s="2"/>
      <c r="F176" s="2"/>
      <c r="G176" s="2"/>
      <c r="H176" s="2"/>
      <c r="I176" s="2"/>
      <c r="J176" s="2"/>
      <c r="K176" s="6"/>
    </row>
    <row r="177" spans="1:11" s="4" customFormat="1" x14ac:dyDescent="0.2">
      <c r="A177" s="5"/>
      <c r="B177" s="1"/>
      <c r="C177" s="15"/>
      <c r="D177" s="2"/>
      <c r="E177" s="2"/>
      <c r="F177" s="2"/>
      <c r="G177" s="2"/>
      <c r="H177" s="2"/>
      <c r="I177" s="2"/>
      <c r="J177" s="2"/>
      <c r="K177" s="6"/>
    </row>
    <row r="178" spans="1:11" s="4" customFormat="1" x14ac:dyDescent="0.2">
      <c r="A178" s="5"/>
      <c r="B178" s="1"/>
      <c r="C178" s="15"/>
      <c r="D178" s="2"/>
      <c r="E178" s="2"/>
      <c r="F178" s="2"/>
      <c r="G178" s="2"/>
      <c r="H178" s="2"/>
      <c r="I178" s="2"/>
      <c r="J178" s="2"/>
      <c r="K178" s="6"/>
    </row>
    <row r="179" spans="1:11" s="4" customFormat="1" x14ac:dyDescent="0.2">
      <c r="A179" s="5"/>
      <c r="B179" s="1"/>
      <c r="C179" s="15"/>
      <c r="D179" s="2"/>
      <c r="E179" s="2"/>
      <c r="F179" s="2"/>
      <c r="G179" s="2"/>
      <c r="H179" s="2"/>
      <c r="I179" s="2"/>
      <c r="J179" s="2"/>
      <c r="K179" s="6"/>
    </row>
    <row r="180" spans="1:11" s="4" customFormat="1" x14ac:dyDescent="0.2">
      <c r="A180" s="5"/>
      <c r="B180" s="1"/>
      <c r="C180" s="15"/>
      <c r="D180" s="2"/>
      <c r="E180" s="2"/>
      <c r="F180" s="2"/>
      <c r="G180" s="2"/>
      <c r="H180" s="2"/>
      <c r="I180" s="2"/>
      <c r="J180" s="2"/>
      <c r="K180" s="6"/>
    </row>
    <row r="181" spans="1:11" s="4" customFormat="1" x14ac:dyDescent="0.2">
      <c r="A181" s="5"/>
      <c r="B181" s="1"/>
      <c r="C181" s="15"/>
      <c r="D181" s="2"/>
      <c r="E181" s="2"/>
      <c r="F181" s="2"/>
      <c r="G181" s="2"/>
      <c r="H181" s="2"/>
      <c r="I181" s="2"/>
      <c r="J181" s="2"/>
      <c r="K181" s="6"/>
    </row>
    <row r="182" spans="1:11" s="4" customFormat="1" x14ac:dyDescent="0.2">
      <c r="A182" s="5"/>
      <c r="B182" s="1"/>
      <c r="C182" s="15"/>
      <c r="D182" s="2"/>
      <c r="E182" s="2"/>
      <c r="F182" s="2"/>
      <c r="G182" s="2"/>
      <c r="H182" s="2"/>
      <c r="I182" s="2"/>
      <c r="J182" s="2"/>
      <c r="K182" s="6"/>
    </row>
    <row r="183" spans="1:11" s="4" customFormat="1" x14ac:dyDescent="0.2">
      <c r="A183" s="5"/>
      <c r="B183" s="1"/>
      <c r="C183" s="15"/>
      <c r="D183" s="2"/>
      <c r="E183" s="2"/>
      <c r="F183" s="2"/>
      <c r="G183" s="2"/>
      <c r="H183" s="2"/>
      <c r="I183" s="2"/>
      <c r="J183" s="2"/>
      <c r="K183" s="6"/>
    </row>
    <row r="184" spans="1:11" s="4" customFormat="1" x14ac:dyDescent="0.2">
      <c r="A184" s="5"/>
      <c r="B184" s="1"/>
      <c r="C184" s="15"/>
      <c r="D184" s="2"/>
      <c r="E184" s="2"/>
      <c r="F184" s="2"/>
      <c r="G184" s="2"/>
      <c r="H184" s="2"/>
      <c r="I184" s="2"/>
      <c r="J184" s="2"/>
      <c r="K184" s="6"/>
    </row>
    <row r="185" spans="1:11" s="4" customFormat="1" x14ac:dyDescent="0.2">
      <c r="A185" s="5"/>
      <c r="B185" s="1"/>
      <c r="C185" s="15"/>
      <c r="D185" s="2"/>
      <c r="E185" s="2"/>
      <c r="F185" s="2"/>
      <c r="G185" s="2"/>
      <c r="H185" s="2"/>
      <c r="I185" s="2"/>
      <c r="J185" s="2"/>
      <c r="K185" s="6"/>
    </row>
    <row r="186" spans="1:11" s="4" customFormat="1" x14ac:dyDescent="0.2">
      <c r="A186" s="5"/>
      <c r="B186" s="1"/>
      <c r="C186" s="15"/>
      <c r="D186" s="2"/>
      <c r="E186" s="2"/>
      <c r="F186" s="2"/>
      <c r="G186" s="2"/>
      <c r="H186" s="2"/>
      <c r="I186" s="2"/>
      <c r="J186" s="2"/>
      <c r="K186" s="6"/>
    </row>
    <row r="187" spans="1:11" s="4" customFormat="1" x14ac:dyDescent="0.2">
      <c r="A187" s="5"/>
      <c r="B187" s="1"/>
      <c r="C187" s="15"/>
      <c r="D187" s="2"/>
      <c r="E187" s="2"/>
      <c r="F187" s="2"/>
      <c r="G187" s="2"/>
      <c r="H187" s="2"/>
      <c r="I187" s="2"/>
      <c r="J187" s="2"/>
      <c r="K187" s="6"/>
    </row>
    <row r="188" spans="1:11" s="4" customFormat="1" x14ac:dyDescent="0.2">
      <c r="A188" s="5"/>
      <c r="B188" s="1"/>
      <c r="C188" s="15"/>
      <c r="D188" s="2"/>
      <c r="E188" s="2"/>
      <c r="F188" s="2"/>
      <c r="G188" s="2"/>
      <c r="H188" s="2"/>
      <c r="I188" s="2"/>
      <c r="J188" s="2"/>
      <c r="K188" s="6"/>
    </row>
    <row r="189" spans="1:11" s="4" customFormat="1" x14ac:dyDescent="0.2">
      <c r="A189" s="5"/>
      <c r="B189" s="1"/>
      <c r="C189" s="15"/>
      <c r="D189" s="2"/>
      <c r="E189" s="2"/>
      <c r="F189" s="2"/>
      <c r="G189" s="2"/>
      <c r="H189" s="2"/>
      <c r="I189" s="2"/>
      <c r="J189" s="2"/>
      <c r="K189" s="6"/>
    </row>
    <row r="190" spans="1:11" s="4" customFormat="1" x14ac:dyDescent="0.2">
      <c r="A190" s="5"/>
      <c r="B190" s="1"/>
      <c r="C190" s="15"/>
      <c r="D190" s="2"/>
      <c r="E190" s="2"/>
      <c r="F190" s="2"/>
      <c r="G190" s="2"/>
      <c r="H190" s="2"/>
      <c r="I190" s="2"/>
      <c r="J190" s="2"/>
      <c r="K190" s="6"/>
    </row>
    <row r="191" spans="1:11" s="4" customFormat="1" x14ac:dyDescent="0.2">
      <c r="A191" s="5"/>
      <c r="B191" s="1"/>
      <c r="C191" s="15"/>
      <c r="D191" s="2"/>
      <c r="E191" s="2"/>
      <c r="F191" s="2"/>
      <c r="G191" s="2"/>
      <c r="H191" s="2"/>
      <c r="I191" s="2"/>
      <c r="J191" s="2"/>
      <c r="K191" s="6"/>
    </row>
    <row r="192" spans="1:11" s="4" customFormat="1" x14ac:dyDescent="0.2">
      <c r="A192" s="5"/>
      <c r="B192" s="1"/>
      <c r="C192" s="15"/>
      <c r="D192" s="2"/>
      <c r="E192" s="2"/>
      <c r="F192" s="2"/>
      <c r="G192" s="2"/>
      <c r="H192" s="2"/>
      <c r="I192" s="2"/>
      <c r="J192" s="2"/>
      <c r="K192" s="6"/>
    </row>
    <row r="193" spans="1:11" s="4" customFormat="1" x14ac:dyDescent="0.2">
      <c r="A193" s="5"/>
      <c r="B193" s="1"/>
      <c r="C193" s="15"/>
      <c r="D193" s="2"/>
      <c r="E193" s="2"/>
      <c r="F193" s="2"/>
      <c r="G193" s="2"/>
      <c r="H193" s="2"/>
      <c r="I193" s="2"/>
      <c r="J193" s="2"/>
      <c r="K193" s="6"/>
    </row>
    <row r="194" spans="1:11" s="4" customFormat="1" x14ac:dyDescent="0.2">
      <c r="A194" s="5"/>
      <c r="B194" s="1"/>
      <c r="C194" s="15"/>
      <c r="D194" s="2"/>
      <c r="E194" s="2"/>
      <c r="F194" s="2"/>
      <c r="G194" s="2"/>
      <c r="H194" s="2"/>
      <c r="I194" s="2"/>
      <c r="J194" s="2"/>
      <c r="K194" s="6"/>
    </row>
    <row r="195" spans="1:11" s="4" customFormat="1" x14ac:dyDescent="0.2">
      <c r="A195" s="5"/>
      <c r="B195" s="1"/>
      <c r="C195" s="15"/>
      <c r="D195" s="2"/>
      <c r="E195" s="2"/>
      <c r="F195" s="2"/>
      <c r="G195" s="2"/>
      <c r="H195" s="2"/>
      <c r="I195" s="2"/>
      <c r="J195" s="2"/>
      <c r="K195" s="6"/>
    </row>
    <row r="196" spans="1:11" s="4" customFormat="1" x14ac:dyDescent="0.2">
      <c r="A196" s="5"/>
      <c r="B196" s="1"/>
      <c r="C196" s="15"/>
      <c r="D196" s="2"/>
      <c r="E196" s="2"/>
      <c r="F196" s="2"/>
      <c r="G196" s="2"/>
      <c r="H196" s="2"/>
      <c r="I196" s="2"/>
      <c r="J196" s="2"/>
      <c r="K196" s="6"/>
    </row>
    <row r="197" spans="1:11" s="4" customFormat="1" x14ac:dyDescent="0.2">
      <c r="A197" s="5"/>
      <c r="B197" s="1"/>
      <c r="C197" s="15"/>
      <c r="D197" s="2"/>
      <c r="E197" s="2"/>
      <c r="F197" s="2"/>
      <c r="G197" s="2"/>
      <c r="H197" s="2"/>
      <c r="I197" s="2"/>
      <c r="J197" s="2"/>
      <c r="K197" s="6"/>
    </row>
    <row r="198" spans="1:11" s="4" customFormat="1" x14ac:dyDescent="0.2">
      <c r="A198" s="5"/>
      <c r="B198" s="1"/>
      <c r="C198" s="15"/>
      <c r="D198" s="2"/>
      <c r="E198" s="2"/>
      <c r="F198" s="2"/>
      <c r="G198" s="2"/>
      <c r="H198" s="2"/>
      <c r="I198" s="2"/>
      <c r="J198" s="2"/>
      <c r="K198" s="6"/>
    </row>
    <row r="199" spans="1:11" s="4" customFormat="1" x14ac:dyDescent="0.2">
      <c r="A199" s="5"/>
      <c r="B199" s="1"/>
      <c r="C199" s="15"/>
      <c r="D199" s="2"/>
      <c r="E199" s="2"/>
      <c r="F199" s="2"/>
      <c r="G199" s="2"/>
      <c r="H199" s="2"/>
      <c r="I199" s="2"/>
      <c r="J199" s="2"/>
      <c r="K199" s="6"/>
    </row>
    <row r="200" spans="1:11" s="4" customFormat="1" x14ac:dyDescent="0.2">
      <c r="A200" s="5"/>
      <c r="B200" s="1"/>
      <c r="C200" s="15"/>
      <c r="D200" s="2"/>
      <c r="E200" s="2"/>
      <c r="F200" s="2"/>
      <c r="G200" s="2"/>
      <c r="H200" s="2"/>
      <c r="I200" s="2"/>
      <c r="J200" s="2"/>
      <c r="K200" s="6"/>
    </row>
    <row r="201" spans="1:11" s="4" customFormat="1" x14ac:dyDescent="0.2">
      <c r="A201" s="5"/>
      <c r="B201" s="1"/>
      <c r="C201" s="15"/>
      <c r="D201" s="2"/>
      <c r="E201" s="2"/>
      <c r="F201" s="2"/>
      <c r="G201" s="2"/>
      <c r="H201" s="2"/>
      <c r="I201" s="2"/>
      <c r="J201" s="2"/>
      <c r="K201" s="6"/>
    </row>
    <row r="202" spans="1:11" s="4" customFormat="1" x14ac:dyDescent="0.2">
      <c r="A202" s="5"/>
      <c r="B202" s="1"/>
      <c r="C202" s="15"/>
      <c r="D202" s="2"/>
      <c r="E202" s="2"/>
      <c r="F202" s="2"/>
      <c r="G202" s="2"/>
      <c r="H202" s="2"/>
      <c r="I202" s="2"/>
      <c r="J202" s="2"/>
      <c r="K202" s="6"/>
    </row>
    <row r="203" spans="1:11" s="4" customFormat="1" x14ac:dyDescent="0.2">
      <c r="A203" s="5"/>
      <c r="B203" s="1"/>
      <c r="C203" s="15"/>
      <c r="D203" s="2"/>
      <c r="E203" s="2"/>
      <c r="F203" s="2"/>
      <c r="G203" s="2"/>
      <c r="H203" s="2"/>
      <c r="I203" s="2"/>
      <c r="J203" s="2"/>
      <c r="K203" s="6"/>
    </row>
    <row r="204" spans="1:11" s="4" customFormat="1" x14ac:dyDescent="0.2">
      <c r="A204" s="5"/>
      <c r="B204" s="1"/>
      <c r="C204" s="15"/>
      <c r="D204" s="2"/>
      <c r="E204" s="2"/>
      <c r="F204" s="2"/>
      <c r="G204" s="2"/>
      <c r="H204" s="2"/>
      <c r="I204" s="2"/>
      <c r="J204" s="2"/>
      <c r="K204" s="6"/>
    </row>
    <row r="205" spans="1:11" s="4" customFormat="1" x14ac:dyDescent="0.2">
      <c r="A205" s="5"/>
      <c r="B205" s="1"/>
      <c r="C205" s="15"/>
      <c r="D205" s="2"/>
      <c r="E205" s="2"/>
      <c r="F205" s="2"/>
      <c r="G205" s="2"/>
      <c r="H205" s="2"/>
      <c r="I205" s="2"/>
      <c r="J205" s="2"/>
      <c r="K205" s="6"/>
    </row>
    <row r="206" spans="1:11" s="4" customFormat="1" x14ac:dyDescent="0.2">
      <c r="A206" s="5"/>
      <c r="B206" s="1"/>
      <c r="C206" s="15"/>
      <c r="D206" s="2"/>
      <c r="E206" s="2"/>
      <c r="F206" s="2"/>
      <c r="G206" s="2"/>
      <c r="H206" s="2"/>
      <c r="I206" s="2"/>
      <c r="J206" s="2"/>
      <c r="K206" s="6"/>
    </row>
    <row r="207" spans="1:11" s="4" customFormat="1" x14ac:dyDescent="0.2">
      <c r="A207" s="5"/>
      <c r="B207" s="1"/>
      <c r="C207" s="15"/>
      <c r="D207" s="2"/>
      <c r="E207" s="2"/>
      <c r="F207" s="2"/>
      <c r="G207" s="2"/>
      <c r="H207" s="2"/>
      <c r="I207" s="2"/>
      <c r="J207" s="2"/>
      <c r="K207" s="6"/>
    </row>
    <row r="208" spans="1:11" s="4" customFormat="1" x14ac:dyDescent="0.2">
      <c r="A208" s="5"/>
      <c r="B208" s="1"/>
      <c r="C208" s="15"/>
      <c r="D208" s="2"/>
      <c r="E208" s="2"/>
      <c r="F208" s="2"/>
      <c r="G208" s="2"/>
      <c r="H208" s="2"/>
      <c r="I208" s="2"/>
      <c r="J208" s="2"/>
      <c r="K208" s="6"/>
    </row>
    <row r="209" spans="1:11" s="4" customFormat="1" x14ac:dyDescent="0.2">
      <c r="A209" s="5"/>
      <c r="B209" s="1"/>
      <c r="C209" s="15"/>
      <c r="D209" s="2"/>
      <c r="E209" s="2"/>
      <c r="F209" s="2"/>
      <c r="G209" s="2"/>
      <c r="H209" s="2"/>
      <c r="I209" s="2"/>
      <c r="J209" s="2"/>
      <c r="K209" s="6"/>
    </row>
    <row r="210" spans="1:11" s="4" customFormat="1" x14ac:dyDescent="0.2">
      <c r="A210" s="5"/>
      <c r="B210" s="1"/>
      <c r="C210" s="15"/>
      <c r="D210" s="2"/>
      <c r="E210" s="2"/>
      <c r="F210" s="2"/>
      <c r="G210" s="2"/>
      <c r="H210" s="2"/>
      <c r="I210" s="2"/>
      <c r="J210" s="2"/>
      <c r="K210" s="6"/>
    </row>
    <row r="211" spans="1:11" s="4" customFormat="1" x14ac:dyDescent="0.2">
      <c r="A211" s="5"/>
      <c r="B211" s="1"/>
      <c r="C211" s="15"/>
      <c r="D211" s="2"/>
      <c r="E211" s="2"/>
      <c r="F211" s="2"/>
      <c r="G211" s="2"/>
      <c r="H211" s="2"/>
      <c r="I211" s="2"/>
      <c r="J211" s="2"/>
      <c r="K211" s="6"/>
    </row>
    <row r="212" spans="1:11" s="4" customFormat="1" x14ac:dyDescent="0.2">
      <c r="A212" s="5"/>
      <c r="B212" s="1"/>
      <c r="C212" s="15"/>
      <c r="D212" s="2"/>
      <c r="E212" s="2"/>
      <c r="F212" s="2"/>
      <c r="G212" s="2"/>
      <c r="H212" s="2"/>
      <c r="I212" s="2"/>
      <c r="J212" s="2"/>
      <c r="K212" s="6"/>
    </row>
    <row r="213" spans="1:11" s="4" customFormat="1" x14ac:dyDescent="0.2">
      <c r="A213" s="5"/>
      <c r="B213" s="1"/>
      <c r="C213" s="15"/>
      <c r="D213" s="2"/>
      <c r="E213" s="2"/>
      <c r="F213" s="2"/>
      <c r="G213" s="2"/>
      <c r="H213" s="2"/>
      <c r="I213" s="2"/>
      <c r="J213" s="2"/>
      <c r="K213" s="6"/>
    </row>
    <row r="214" spans="1:11" s="4" customFormat="1" x14ac:dyDescent="0.2">
      <c r="A214" s="5"/>
      <c r="B214" s="1"/>
      <c r="C214" s="15"/>
      <c r="D214" s="2"/>
      <c r="E214" s="2"/>
      <c r="F214" s="2"/>
      <c r="G214" s="2"/>
      <c r="H214" s="2"/>
      <c r="I214" s="2"/>
      <c r="J214" s="2"/>
      <c r="K214" s="6"/>
    </row>
    <row r="215" spans="1:11" s="4" customFormat="1" x14ac:dyDescent="0.2">
      <c r="A215" s="5"/>
      <c r="B215" s="1"/>
      <c r="C215" s="15"/>
      <c r="D215" s="2"/>
      <c r="E215" s="2"/>
      <c r="F215" s="2"/>
      <c r="G215" s="2"/>
      <c r="H215" s="2"/>
      <c r="I215" s="2"/>
      <c r="J215" s="2"/>
      <c r="K215" s="6"/>
    </row>
    <row r="216" spans="1:11" s="4" customFormat="1" x14ac:dyDescent="0.2">
      <c r="A216" s="5"/>
      <c r="B216" s="1"/>
      <c r="C216" s="15"/>
      <c r="D216" s="2"/>
      <c r="E216" s="2"/>
      <c r="F216" s="2"/>
      <c r="G216" s="2"/>
      <c r="H216" s="2"/>
      <c r="I216" s="2"/>
      <c r="J216" s="2"/>
      <c r="K216" s="6"/>
    </row>
    <row r="217" spans="1:11" s="4" customFormat="1" x14ac:dyDescent="0.2">
      <c r="A217" s="5"/>
      <c r="B217" s="1"/>
      <c r="C217" s="15"/>
      <c r="D217" s="2"/>
      <c r="E217" s="2"/>
      <c r="F217" s="2"/>
      <c r="G217" s="2"/>
      <c r="H217" s="2"/>
      <c r="I217" s="2"/>
      <c r="J217" s="2"/>
      <c r="K217" s="6"/>
    </row>
    <row r="218" spans="1:11" s="4" customFormat="1" x14ac:dyDescent="0.2">
      <c r="A218" s="5"/>
      <c r="B218" s="1"/>
      <c r="C218" s="15"/>
      <c r="D218" s="2"/>
      <c r="E218" s="2"/>
      <c r="F218" s="2"/>
      <c r="G218" s="2"/>
      <c r="H218" s="2"/>
      <c r="I218" s="2"/>
      <c r="J218" s="2"/>
      <c r="K218" s="6"/>
    </row>
    <row r="219" spans="1:11" s="4" customFormat="1" x14ac:dyDescent="0.2">
      <c r="A219" s="5"/>
      <c r="B219" s="1"/>
      <c r="C219" s="15"/>
      <c r="D219" s="2"/>
      <c r="E219" s="2"/>
      <c r="F219" s="2"/>
      <c r="G219" s="2"/>
      <c r="H219" s="2"/>
      <c r="I219" s="2"/>
      <c r="J219" s="2"/>
      <c r="K219" s="6"/>
    </row>
    <row r="220" spans="1:11" s="4" customFormat="1" x14ac:dyDescent="0.2">
      <c r="A220" s="5"/>
      <c r="B220" s="1"/>
      <c r="C220" s="15"/>
      <c r="D220" s="2"/>
      <c r="E220" s="2"/>
      <c r="F220" s="2"/>
      <c r="G220" s="2"/>
      <c r="H220" s="2"/>
      <c r="I220" s="2"/>
      <c r="J220" s="2"/>
      <c r="K220" s="6"/>
    </row>
    <row r="221" spans="1:11" s="4" customFormat="1" x14ac:dyDescent="0.2">
      <c r="A221" s="5"/>
      <c r="B221" s="1"/>
      <c r="C221" s="15"/>
      <c r="D221" s="2"/>
      <c r="E221" s="2"/>
      <c r="F221" s="2"/>
      <c r="G221" s="2"/>
      <c r="H221" s="2"/>
      <c r="I221" s="2"/>
      <c r="J221" s="2"/>
      <c r="K221" s="6"/>
    </row>
    <row r="222" spans="1:11" s="4" customFormat="1" x14ac:dyDescent="0.2">
      <c r="A222" s="5"/>
      <c r="B222" s="1"/>
      <c r="C222" s="15"/>
      <c r="D222" s="2"/>
      <c r="E222" s="2"/>
      <c r="F222" s="2"/>
      <c r="G222" s="2"/>
      <c r="H222" s="2"/>
      <c r="I222" s="2"/>
      <c r="J222" s="2"/>
      <c r="K222" s="6"/>
    </row>
    <row r="223" spans="1:11" s="4" customFormat="1" x14ac:dyDescent="0.2">
      <c r="A223" s="5"/>
      <c r="B223" s="1"/>
      <c r="C223" s="15"/>
      <c r="D223" s="2"/>
      <c r="E223" s="2"/>
      <c r="F223" s="2"/>
      <c r="G223" s="2"/>
      <c r="H223" s="2"/>
      <c r="I223" s="2"/>
      <c r="J223" s="2"/>
      <c r="K223" s="6"/>
    </row>
    <row r="224" spans="1:11" s="4" customFormat="1" x14ac:dyDescent="0.2">
      <c r="A224" s="5"/>
      <c r="B224" s="1"/>
      <c r="C224" s="15"/>
      <c r="D224" s="2"/>
      <c r="E224" s="2"/>
      <c r="F224" s="2"/>
      <c r="G224" s="2"/>
      <c r="H224" s="2"/>
      <c r="I224" s="2"/>
      <c r="J224" s="2"/>
      <c r="K224" s="6"/>
    </row>
    <row r="225" spans="1:11" s="4" customFormat="1" x14ac:dyDescent="0.2">
      <c r="A225" s="5"/>
      <c r="B225" s="1"/>
      <c r="C225" s="15"/>
      <c r="D225" s="2"/>
      <c r="E225" s="2"/>
      <c r="F225" s="2"/>
      <c r="G225" s="2"/>
      <c r="H225" s="2"/>
      <c r="I225" s="2"/>
      <c r="J225" s="2"/>
      <c r="K225" s="6"/>
    </row>
    <row r="226" spans="1:11" s="4" customFormat="1" x14ac:dyDescent="0.2">
      <c r="A226" s="5"/>
      <c r="B226" s="1"/>
      <c r="C226" s="15"/>
      <c r="D226" s="2"/>
      <c r="E226" s="2"/>
      <c r="F226" s="2"/>
      <c r="G226" s="2"/>
      <c r="H226" s="2"/>
      <c r="I226" s="2"/>
      <c r="J226" s="2"/>
      <c r="K226" s="6"/>
    </row>
    <row r="227" spans="1:11" s="4" customFormat="1" x14ac:dyDescent="0.2">
      <c r="A227" s="5"/>
      <c r="B227" s="1"/>
      <c r="C227" s="15"/>
      <c r="D227" s="2"/>
      <c r="E227" s="2"/>
      <c r="F227" s="2"/>
      <c r="G227" s="2"/>
      <c r="H227" s="2"/>
      <c r="I227" s="2"/>
      <c r="J227" s="2"/>
      <c r="K227" s="6"/>
    </row>
  </sheetData>
  <sheetProtection selectLockedCells="1" selectUnlockedCells="1"/>
  <mergeCells count="152">
    <mergeCell ref="K93:K94"/>
    <mergeCell ref="F93:F94"/>
    <mergeCell ref="G93:G94"/>
    <mergeCell ref="A93:A94"/>
    <mergeCell ref="C93:C94"/>
    <mergeCell ref="D93:D94"/>
    <mergeCell ref="E93:E94"/>
    <mergeCell ref="G79:G80"/>
    <mergeCell ref="H81:H82"/>
    <mergeCell ref="I81:I82"/>
    <mergeCell ref="J81:J82"/>
    <mergeCell ref="G81:G82"/>
    <mergeCell ref="H93:H94"/>
    <mergeCell ref="I93:I94"/>
    <mergeCell ref="J93:J94"/>
    <mergeCell ref="I83:I84"/>
    <mergeCell ref="J83:J84"/>
    <mergeCell ref="K83:K84"/>
    <mergeCell ref="H79:H80"/>
    <mergeCell ref="I79:I80"/>
    <mergeCell ref="J79:J80"/>
    <mergeCell ref="K79:K80"/>
    <mergeCell ref="K81:K82"/>
    <mergeCell ref="A83:A84"/>
    <mergeCell ref="I77:I78"/>
    <mergeCell ref="J77:J78"/>
    <mergeCell ref="C83:C84"/>
    <mergeCell ref="D83:D84"/>
    <mergeCell ref="E83:E84"/>
    <mergeCell ref="G83:G84"/>
    <mergeCell ref="H83:H84"/>
    <mergeCell ref="F83:F84"/>
    <mergeCell ref="A79:A80"/>
    <mergeCell ref="C79:C80"/>
    <mergeCell ref="D79:D80"/>
    <mergeCell ref="E79:E80"/>
    <mergeCell ref="F79:F80"/>
    <mergeCell ref="A81:A82"/>
    <mergeCell ref="C81:C82"/>
    <mergeCell ref="D81:D82"/>
    <mergeCell ref="E81:E82"/>
    <mergeCell ref="F81:F82"/>
    <mergeCell ref="A75:A76"/>
    <mergeCell ref="C75:C76"/>
    <mergeCell ref="D75:D76"/>
    <mergeCell ref="E75:E76"/>
    <mergeCell ref="F75:F76"/>
    <mergeCell ref="A77:A78"/>
    <mergeCell ref="C77:C78"/>
    <mergeCell ref="D77:D78"/>
    <mergeCell ref="E77:E78"/>
    <mergeCell ref="H37:H38"/>
    <mergeCell ref="I37:I38"/>
    <mergeCell ref="J37:J38"/>
    <mergeCell ref="K37:K38"/>
    <mergeCell ref="G46:G47"/>
    <mergeCell ref="H46:H47"/>
    <mergeCell ref="I46:I47"/>
    <mergeCell ref="G75:G76"/>
    <mergeCell ref="F77:F78"/>
    <mergeCell ref="F39:F40"/>
    <mergeCell ref="J46:J47"/>
    <mergeCell ref="F46:F47"/>
    <mergeCell ref="F44:F45"/>
    <mergeCell ref="G39:G40"/>
    <mergeCell ref="H39:H40"/>
    <mergeCell ref="I39:I40"/>
    <mergeCell ref="J39:J40"/>
    <mergeCell ref="K77:K78"/>
    <mergeCell ref="H75:H76"/>
    <mergeCell ref="I75:I76"/>
    <mergeCell ref="J75:J76"/>
    <mergeCell ref="K75:K76"/>
    <mergeCell ref="G77:G78"/>
    <mergeCell ref="H77:H78"/>
    <mergeCell ref="A39:A40"/>
    <mergeCell ref="C39:C40"/>
    <mergeCell ref="D39:D40"/>
    <mergeCell ref="E39:E40"/>
    <mergeCell ref="A44:A45"/>
    <mergeCell ref="C44:C45"/>
    <mergeCell ref="D44:D45"/>
    <mergeCell ref="E44:E45"/>
    <mergeCell ref="K39:K40"/>
    <mergeCell ref="A46:A47"/>
    <mergeCell ref="C46:C47"/>
    <mergeCell ref="D46:D47"/>
    <mergeCell ref="E46:E47"/>
    <mergeCell ref="K46:K47"/>
    <mergeCell ref="H44:H45"/>
    <mergeCell ref="I44:I45"/>
    <mergeCell ref="J44:J45"/>
    <mergeCell ref="K44:K45"/>
    <mergeCell ref="G44:G45"/>
    <mergeCell ref="K35:K36"/>
    <mergeCell ref="G33:G34"/>
    <mergeCell ref="H33:H34"/>
    <mergeCell ref="I33:I34"/>
    <mergeCell ref="J33:J34"/>
    <mergeCell ref="K33:K34"/>
    <mergeCell ref="J35:J36"/>
    <mergeCell ref="F33:F34"/>
    <mergeCell ref="G35:G36"/>
    <mergeCell ref="H35:H36"/>
    <mergeCell ref="I35:I36"/>
    <mergeCell ref="F35:F36"/>
    <mergeCell ref="A37:A38"/>
    <mergeCell ref="C37:C38"/>
    <mergeCell ref="D37:D38"/>
    <mergeCell ref="E37:E38"/>
    <mergeCell ref="G37:G38"/>
    <mergeCell ref="A35:A36"/>
    <mergeCell ref="C35:C36"/>
    <mergeCell ref="D35:D36"/>
    <mergeCell ref="E35:E36"/>
    <mergeCell ref="F37:F38"/>
    <mergeCell ref="A33:A34"/>
    <mergeCell ref="C33:C34"/>
    <mergeCell ref="D33:D34"/>
    <mergeCell ref="E33:E34"/>
    <mergeCell ref="K22:K23"/>
    <mergeCell ref="A24:A25"/>
    <mergeCell ref="C24:C25"/>
    <mergeCell ref="D24:D25"/>
    <mergeCell ref="E24:E25"/>
    <mergeCell ref="F24:F25"/>
    <mergeCell ref="G24:G25"/>
    <mergeCell ref="K24:K25"/>
    <mergeCell ref="I24:I25"/>
    <mergeCell ref="J24:J25"/>
    <mergeCell ref="H24:H25"/>
    <mergeCell ref="A22:A23"/>
    <mergeCell ref="C22:C23"/>
    <mergeCell ref="D22:D23"/>
    <mergeCell ref="E22:E23"/>
    <mergeCell ref="F22:F23"/>
    <mergeCell ref="G22:G23"/>
    <mergeCell ref="H22:H23"/>
    <mergeCell ref="I22:I23"/>
    <mergeCell ref="J22:J23"/>
    <mergeCell ref="B1:K1"/>
    <mergeCell ref="B2:K2"/>
    <mergeCell ref="F20:F21"/>
    <mergeCell ref="G20:G21"/>
    <mergeCell ref="H20:H21"/>
    <mergeCell ref="I20:I21"/>
    <mergeCell ref="J20:J21"/>
    <mergeCell ref="K20:K21"/>
    <mergeCell ref="A20:A21"/>
    <mergeCell ref="C20:C21"/>
    <mergeCell ref="D20:D21"/>
    <mergeCell ref="E20:E21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84" firstPageNumber="0" fitToHeight="0" orientation="portrait" horizontalDpi="300" verticalDpi="300" r:id="rId1"/>
  <headerFooter alignWithMargins="0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B18" sqref="B18"/>
    </sheetView>
  </sheetViews>
  <sheetFormatPr defaultColWidth="11.42578125" defaultRowHeight="12.75" x14ac:dyDescent="0.2"/>
  <cols>
    <col min="1" max="1" width="71.7109375" customWidth="1"/>
  </cols>
  <sheetData>
    <row r="1" spans="1:5" x14ac:dyDescent="0.2">
      <c r="A1" t="s">
        <v>60</v>
      </c>
      <c r="B1" t="s">
        <v>102</v>
      </c>
      <c r="C1" t="s">
        <v>103</v>
      </c>
      <c r="D1" t="s">
        <v>104</v>
      </c>
      <c r="E1" t="s">
        <v>105</v>
      </c>
    </row>
    <row r="2" spans="1:5" ht="15.95" customHeight="1" x14ac:dyDescent="0.2">
      <c r="A2" s="49" t="s">
        <v>61</v>
      </c>
      <c r="B2" s="48" t="s">
        <v>73</v>
      </c>
      <c r="C2" t="e">
        <f>SUMIF(#REF!,B2,#REF!)</f>
        <v>#REF!</v>
      </c>
      <c r="D2">
        <v>6</v>
      </c>
      <c r="E2" t="e">
        <f>C2/D2</f>
        <v>#REF!</v>
      </c>
    </row>
    <row r="3" spans="1:5" ht="15.95" customHeight="1" x14ac:dyDescent="0.2">
      <c r="A3" s="49" t="s">
        <v>62</v>
      </c>
      <c r="B3" s="48" t="s">
        <v>74</v>
      </c>
      <c r="C3" t="e">
        <f>SUMIF(#REF!,B3,#REF!)</f>
        <v>#REF!</v>
      </c>
      <c r="D3">
        <v>6</v>
      </c>
      <c r="E3" t="e">
        <f t="shared" ref="E3:E23" si="0">C3/D3</f>
        <v>#REF!</v>
      </c>
    </row>
    <row r="4" spans="1:5" ht="15.95" customHeight="1" x14ac:dyDescent="0.2">
      <c r="A4" s="49" t="s">
        <v>63</v>
      </c>
      <c r="B4" s="48" t="s">
        <v>97</v>
      </c>
      <c r="C4" t="e">
        <f>SUMIF(#REF!,B4,#REF!)</f>
        <v>#REF!</v>
      </c>
      <c r="D4">
        <v>5</v>
      </c>
      <c r="E4" t="e">
        <f t="shared" si="0"/>
        <v>#REF!</v>
      </c>
    </row>
    <row r="5" spans="1:5" ht="15.95" customHeight="1" x14ac:dyDescent="0.2">
      <c r="A5" s="49" t="s">
        <v>64</v>
      </c>
      <c r="B5" s="48" t="s">
        <v>75</v>
      </c>
      <c r="C5" t="e">
        <f>SUMIF(#REF!,B5,#REF!)</f>
        <v>#REF!</v>
      </c>
      <c r="D5">
        <v>4</v>
      </c>
      <c r="E5" t="e">
        <f t="shared" si="0"/>
        <v>#REF!</v>
      </c>
    </row>
    <row r="6" spans="1:5" ht="15.95" customHeight="1" x14ac:dyDescent="0.2">
      <c r="A6" s="49" t="s">
        <v>65</v>
      </c>
      <c r="B6" s="48" t="s">
        <v>76</v>
      </c>
      <c r="C6" t="e">
        <f>SUMIF(#REF!,B6,#REF!)</f>
        <v>#REF!</v>
      </c>
      <c r="E6" t="e">
        <f t="shared" si="0"/>
        <v>#REF!</v>
      </c>
    </row>
    <row r="7" spans="1:5" ht="15.95" customHeight="1" x14ac:dyDescent="0.2">
      <c r="A7" s="49" t="s">
        <v>66</v>
      </c>
      <c r="B7" s="48" t="s">
        <v>52</v>
      </c>
      <c r="C7" t="e">
        <f>SUMIF(#REF!,B7,#REF!)</f>
        <v>#REF!</v>
      </c>
      <c r="D7">
        <v>11</v>
      </c>
      <c r="E7" t="e">
        <f t="shared" si="0"/>
        <v>#REF!</v>
      </c>
    </row>
    <row r="8" spans="1:5" ht="15.95" customHeight="1" x14ac:dyDescent="0.2">
      <c r="A8" s="49" t="s">
        <v>67</v>
      </c>
      <c r="B8" s="48" t="s">
        <v>77</v>
      </c>
      <c r="C8" t="e">
        <f>SUMIF(#REF!,B8,#REF!)</f>
        <v>#REF!</v>
      </c>
      <c r="D8">
        <v>4</v>
      </c>
      <c r="E8" t="e">
        <f t="shared" si="0"/>
        <v>#REF!</v>
      </c>
    </row>
    <row r="9" spans="1:5" ht="15.95" customHeight="1" x14ac:dyDescent="0.2">
      <c r="A9" s="49" t="s">
        <v>68</v>
      </c>
      <c r="B9" s="48" t="s">
        <v>78</v>
      </c>
      <c r="C9" t="e">
        <f>SUMIF(#REF!,B9,#REF!)</f>
        <v>#REF!</v>
      </c>
      <c r="D9">
        <v>7</v>
      </c>
      <c r="E9" t="e">
        <f t="shared" si="0"/>
        <v>#REF!</v>
      </c>
    </row>
    <row r="10" spans="1:5" ht="15.95" customHeight="1" x14ac:dyDescent="0.2">
      <c r="A10" s="49" t="s">
        <v>69</v>
      </c>
      <c r="B10" s="48" t="s">
        <v>79</v>
      </c>
      <c r="C10" t="e">
        <f>SUMIF(#REF!,B10,#REF!)</f>
        <v>#REF!</v>
      </c>
      <c r="D10">
        <v>5</v>
      </c>
      <c r="E10" t="e">
        <f t="shared" si="0"/>
        <v>#REF!</v>
      </c>
    </row>
    <row r="11" spans="1:5" ht="15.95" customHeight="1" x14ac:dyDescent="0.2">
      <c r="A11" s="49" t="s">
        <v>70</v>
      </c>
      <c r="B11" s="48" t="s">
        <v>80</v>
      </c>
      <c r="C11" t="e">
        <f>SUMIF(#REF!,B11,#REF!)</f>
        <v>#REF!</v>
      </c>
      <c r="D11">
        <v>9</v>
      </c>
      <c r="E11" t="e">
        <f t="shared" si="0"/>
        <v>#REF!</v>
      </c>
    </row>
    <row r="12" spans="1:5" ht="15.95" customHeight="1" x14ac:dyDescent="0.2">
      <c r="A12" s="49" t="s">
        <v>71</v>
      </c>
      <c r="B12" s="48" t="s">
        <v>81</v>
      </c>
      <c r="C12" t="e">
        <f>SUMIF(#REF!,B12,#REF!)</f>
        <v>#REF!</v>
      </c>
      <c r="D12">
        <v>3</v>
      </c>
      <c r="E12" t="e">
        <f t="shared" si="0"/>
        <v>#REF!</v>
      </c>
    </row>
    <row r="13" spans="1:5" ht="15.95" customHeight="1" x14ac:dyDescent="0.2">
      <c r="A13" s="49" t="s">
        <v>72</v>
      </c>
      <c r="B13" s="48" t="s">
        <v>49</v>
      </c>
      <c r="C13" t="e">
        <f>SUMIF(#REF!,B13,#REF!)</f>
        <v>#REF!</v>
      </c>
      <c r="D13">
        <v>10</v>
      </c>
      <c r="E13" t="e">
        <f t="shared" si="0"/>
        <v>#REF!</v>
      </c>
    </row>
    <row r="14" spans="1:5" ht="15.95" customHeight="1" x14ac:dyDescent="0.2">
      <c r="A14" s="50" t="s">
        <v>82</v>
      </c>
      <c r="B14" s="48" t="s">
        <v>83</v>
      </c>
      <c r="C14" t="e">
        <f>SUMIF(#REF!,B14,#REF!)</f>
        <v>#REF!</v>
      </c>
      <c r="D14">
        <v>4</v>
      </c>
      <c r="E14" t="e">
        <f t="shared" si="0"/>
        <v>#REF!</v>
      </c>
    </row>
    <row r="15" spans="1:5" ht="15.95" customHeight="1" x14ac:dyDescent="0.2">
      <c r="A15" s="50" t="s">
        <v>84</v>
      </c>
      <c r="B15" s="48" t="s">
        <v>85</v>
      </c>
      <c r="C15" t="e">
        <f>SUMIF(#REF!,B15,#REF!)</f>
        <v>#REF!</v>
      </c>
      <c r="D15">
        <v>5</v>
      </c>
      <c r="E15" t="e">
        <f t="shared" si="0"/>
        <v>#REF!</v>
      </c>
    </row>
    <row r="16" spans="1:5" ht="15.95" customHeight="1" x14ac:dyDescent="0.2">
      <c r="A16" s="51" t="s">
        <v>86</v>
      </c>
      <c r="B16" s="48" t="s">
        <v>90</v>
      </c>
      <c r="C16" t="e">
        <f>SUMIF(#REF!,B16,#REF!)</f>
        <v>#REF!</v>
      </c>
      <c r="E16" t="e">
        <f t="shared" si="0"/>
        <v>#REF!</v>
      </c>
    </row>
    <row r="17" spans="1:5" ht="15.95" customHeight="1" x14ac:dyDescent="0.2">
      <c r="A17" s="50" t="s">
        <v>87</v>
      </c>
      <c r="B17" s="48" t="s">
        <v>114</v>
      </c>
      <c r="C17" t="e">
        <f>SUMIF(#REF!,B17,#REF!)</f>
        <v>#REF!</v>
      </c>
      <c r="D17">
        <v>9</v>
      </c>
      <c r="E17" t="e">
        <f t="shared" si="0"/>
        <v>#REF!</v>
      </c>
    </row>
    <row r="18" spans="1:5" ht="15.95" customHeight="1" x14ac:dyDescent="0.2">
      <c r="A18" s="50" t="s">
        <v>88</v>
      </c>
      <c r="B18" s="48" t="s">
        <v>91</v>
      </c>
      <c r="C18" t="e">
        <f>SUMIF(#REF!,B18,#REF!)</f>
        <v>#REF!</v>
      </c>
      <c r="D18">
        <v>4</v>
      </c>
      <c r="E18" t="e">
        <f t="shared" si="0"/>
        <v>#REF!</v>
      </c>
    </row>
    <row r="19" spans="1:5" ht="15.95" customHeight="1" x14ac:dyDescent="0.2">
      <c r="A19" s="50" t="s">
        <v>89</v>
      </c>
      <c r="B19" s="48" t="s">
        <v>92</v>
      </c>
      <c r="C19" t="e">
        <f>SUMIF(#REF!,B19,#REF!)</f>
        <v>#REF!</v>
      </c>
      <c r="D19">
        <v>5</v>
      </c>
      <c r="E19" t="e">
        <f t="shared" si="0"/>
        <v>#REF!</v>
      </c>
    </row>
    <row r="20" spans="1:5" ht="15.95" customHeight="1" x14ac:dyDescent="0.2">
      <c r="A20" s="50" t="s">
        <v>93</v>
      </c>
      <c r="B20" s="48" t="s">
        <v>95</v>
      </c>
      <c r="C20" t="e">
        <f>SUMIF(#REF!,B20,#REF!)</f>
        <v>#REF!</v>
      </c>
      <c r="E20" t="e">
        <f t="shared" si="0"/>
        <v>#REF!</v>
      </c>
    </row>
    <row r="21" spans="1:5" ht="15.95" customHeight="1" x14ac:dyDescent="0.2">
      <c r="A21" s="50" t="s">
        <v>94</v>
      </c>
      <c r="B21" s="48" t="s">
        <v>96</v>
      </c>
      <c r="C21" t="e">
        <f>SUMIF(#REF!,B21,#REF!)</f>
        <v>#REF!</v>
      </c>
      <c r="E21" t="e">
        <f t="shared" si="0"/>
        <v>#REF!</v>
      </c>
    </row>
    <row r="22" spans="1:5" x14ac:dyDescent="0.2">
      <c r="A22" s="52" t="s">
        <v>101</v>
      </c>
      <c r="B22" s="53" t="s">
        <v>100</v>
      </c>
      <c r="C22" t="e">
        <f>SUMIF(#REF!,B22,#REF!)</f>
        <v>#REF!</v>
      </c>
      <c r="E22" t="e">
        <f t="shared" si="0"/>
        <v>#REF!</v>
      </c>
    </row>
    <row r="23" spans="1:5" x14ac:dyDescent="0.2">
      <c r="A23" s="52" t="s">
        <v>99</v>
      </c>
      <c r="B23" s="53" t="s">
        <v>99</v>
      </c>
      <c r="C23" t="e">
        <f>SUMIF(#REF!,B23,#REF!)</f>
        <v>#REF!</v>
      </c>
      <c r="E23" t="e">
        <f t="shared" si="0"/>
        <v>#REF!</v>
      </c>
    </row>
    <row r="24" spans="1:5" x14ac:dyDescent="0.2">
      <c r="C24" t="e">
        <f>SUM(C2:C23)-C22-C21-C20</f>
        <v>#REF!</v>
      </c>
      <c r="D24">
        <f>SUM(D2:D19)</f>
        <v>97</v>
      </c>
      <c r="E24" t="e">
        <f>C24/D24</f>
        <v>#REF!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16"/>
  <sheetViews>
    <sheetView tabSelected="1" topLeftCell="B6" zoomScale="115" zoomScaleNormal="115" zoomScalePageLayoutView="115" workbookViewId="0">
      <selection activeCell="N21" sqref="N21"/>
    </sheetView>
  </sheetViews>
  <sheetFormatPr defaultColWidth="8.85546875" defaultRowHeight="12.75" x14ac:dyDescent="0.2"/>
  <cols>
    <col min="1" max="1" width="0" hidden="1" customWidth="1"/>
    <col min="2" max="2" width="5.85546875" customWidth="1"/>
    <col min="3" max="3" width="44.42578125" customWidth="1"/>
    <col min="4" max="8" width="6.28515625" customWidth="1"/>
    <col min="9" max="10" width="5.42578125" customWidth="1"/>
    <col min="11" max="12" width="6.28515625" customWidth="1"/>
  </cols>
  <sheetData>
    <row r="1" spans="3:12" x14ac:dyDescent="0.2">
      <c r="C1" s="131" t="s">
        <v>14</v>
      </c>
      <c r="D1" s="132"/>
      <c r="E1" s="132"/>
      <c r="F1" s="132"/>
      <c r="G1" s="132"/>
      <c r="H1" s="132"/>
      <c r="I1" s="132"/>
      <c r="J1" s="132"/>
      <c r="K1" s="132"/>
      <c r="L1" s="133"/>
    </row>
    <row r="2" spans="3:12" ht="45" customHeight="1" x14ac:dyDescent="0.2">
      <c r="C2" s="107" t="s">
        <v>165</v>
      </c>
      <c r="D2" s="107"/>
      <c r="E2" s="107"/>
      <c r="F2" s="107"/>
      <c r="G2" s="107"/>
      <c r="H2" s="107"/>
      <c r="I2" s="107"/>
      <c r="J2" s="107"/>
      <c r="K2" s="107"/>
      <c r="L2" s="107"/>
    </row>
    <row r="3" spans="3:12" ht="99.75" x14ac:dyDescent="0.2">
      <c r="C3" s="34" t="s">
        <v>0</v>
      </c>
      <c r="D3" s="35" t="s">
        <v>1</v>
      </c>
      <c r="E3" s="36" t="s">
        <v>2</v>
      </c>
      <c r="F3" s="36" t="s">
        <v>3</v>
      </c>
      <c r="G3" s="37" t="s">
        <v>4</v>
      </c>
      <c r="H3" s="38" t="s">
        <v>5</v>
      </c>
      <c r="I3" s="38" t="s">
        <v>6</v>
      </c>
      <c r="J3" s="36" t="s">
        <v>7</v>
      </c>
      <c r="K3" s="37" t="s">
        <v>8</v>
      </c>
      <c r="L3" s="37" t="s">
        <v>9</v>
      </c>
    </row>
    <row r="4" spans="3:12" ht="15" customHeight="1" x14ac:dyDescent="0.2">
      <c r="C4" s="76" t="s">
        <v>31</v>
      </c>
      <c r="D4" s="77"/>
      <c r="E4" s="77"/>
      <c r="F4" s="77"/>
      <c r="G4" s="77"/>
      <c r="H4" s="77"/>
      <c r="I4" s="77"/>
      <c r="J4" s="77"/>
      <c r="K4" s="77"/>
      <c r="L4" s="78"/>
    </row>
    <row r="5" spans="3:12" ht="15" customHeight="1" x14ac:dyDescent="0.2">
      <c r="C5" s="39" t="s">
        <v>32</v>
      </c>
      <c r="D5" s="40">
        <v>2</v>
      </c>
      <c r="E5" s="41" t="s">
        <v>11</v>
      </c>
      <c r="F5" s="42">
        <v>18</v>
      </c>
      <c r="G5" s="43">
        <v>18</v>
      </c>
      <c r="H5" s="44"/>
      <c r="I5" s="44"/>
      <c r="J5" s="45"/>
      <c r="K5" s="17">
        <v>2</v>
      </c>
      <c r="L5" s="17">
        <f>ROUNDUP((H5+I5+J5)/15,0)</f>
        <v>0</v>
      </c>
    </row>
    <row r="6" spans="3:12" ht="15" customHeight="1" x14ac:dyDescent="0.2">
      <c r="C6" s="39" t="s">
        <v>42</v>
      </c>
      <c r="D6" s="40">
        <v>2</v>
      </c>
      <c r="E6" s="41" t="s">
        <v>11</v>
      </c>
      <c r="F6" s="42">
        <v>18</v>
      </c>
      <c r="G6" s="43">
        <v>18</v>
      </c>
      <c r="H6" s="44"/>
      <c r="I6" s="44"/>
      <c r="J6" s="45"/>
      <c r="K6" s="17">
        <f>G6/15</f>
        <v>1.2</v>
      </c>
      <c r="L6" s="17">
        <f>ROUNDUP((H6+I6+J6)/15,0)</f>
        <v>0</v>
      </c>
    </row>
    <row r="7" spans="3:12" ht="15" customHeight="1" x14ac:dyDescent="0.2">
      <c r="C7" s="76" t="s">
        <v>33</v>
      </c>
      <c r="D7" s="77"/>
      <c r="E7" s="77"/>
      <c r="F7" s="77"/>
      <c r="G7" s="77"/>
      <c r="H7" s="77"/>
      <c r="I7" s="77"/>
      <c r="J7" s="77"/>
      <c r="K7" s="77"/>
      <c r="L7" s="78"/>
    </row>
    <row r="8" spans="3:12" ht="15" customHeight="1" x14ac:dyDescent="0.2">
      <c r="C8" s="39" t="s">
        <v>34</v>
      </c>
      <c r="D8" s="40">
        <v>2</v>
      </c>
      <c r="E8" s="41" t="s">
        <v>11</v>
      </c>
      <c r="F8" s="42">
        <v>18</v>
      </c>
      <c r="G8" s="43">
        <v>18</v>
      </c>
      <c r="H8" s="44"/>
      <c r="I8" s="44"/>
      <c r="J8" s="45"/>
      <c r="K8" s="17">
        <v>2</v>
      </c>
      <c r="L8" s="17">
        <f>ROUNDUP((H8+I8+J8)/15,0)</f>
        <v>0</v>
      </c>
    </row>
    <row r="9" spans="3:12" ht="15" customHeight="1" x14ac:dyDescent="0.2">
      <c r="C9" s="39" t="s">
        <v>35</v>
      </c>
      <c r="D9" s="40">
        <v>2</v>
      </c>
      <c r="E9" s="41" t="s">
        <v>11</v>
      </c>
      <c r="F9" s="42">
        <v>18</v>
      </c>
      <c r="G9" s="43">
        <v>18</v>
      </c>
      <c r="H9" s="44"/>
      <c r="I9" s="44"/>
      <c r="J9" s="45"/>
      <c r="K9" s="17">
        <v>2</v>
      </c>
      <c r="L9" s="17">
        <f>H9/15</f>
        <v>0</v>
      </c>
    </row>
    <row r="10" spans="3:12" ht="15" customHeight="1" x14ac:dyDescent="0.2">
      <c r="C10" s="76" t="s">
        <v>164</v>
      </c>
      <c r="D10" s="77"/>
      <c r="E10" s="77"/>
      <c r="F10" s="77"/>
      <c r="G10" s="77"/>
      <c r="H10" s="77"/>
      <c r="I10" s="77"/>
      <c r="J10" s="77"/>
      <c r="K10" s="77"/>
      <c r="L10" s="78"/>
    </row>
    <row r="11" spans="3:12" ht="15" customHeight="1" x14ac:dyDescent="0.2">
      <c r="C11" s="39" t="s">
        <v>36</v>
      </c>
      <c r="D11" s="40">
        <v>1</v>
      </c>
      <c r="E11" s="41" t="s">
        <v>11</v>
      </c>
      <c r="F11" s="42">
        <v>9</v>
      </c>
      <c r="G11" s="43">
        <v>9</v>
      </c>
      <c r="H11" s="44"/>
      <c r="I11" s="44"/>
      <c r="J11" s="45"/>
      <c r="K11" s="17">
        <f>G11/15</f>
        <v>0.6</v>
      </c>
      <c r="L11" s="17">
        <f>H11/15</f>
        <v>0</v>
      </c>
    </row>
    <row r="12" spans="3:12" ht="15" customHeight="1" x14ac:dyDescent="0.2">
      <c r="C12" s="39" t="s">
        <v>37</v>
      </c>
      <c r="D12" s="40">
        <v>1</v>
      </c>
      <c r="E12" s="41" t="s">
        <v>11</v>
      </c>
      <c r="F12" s="42">
        <v>9</v>
      </c>
      <c r="G12" s="43">
        <v>9</v>
      </c>
      <c r="H12" s="44"/>
      <c r="I12" s="44"/>
      <c r="J12" s="45"/>
      <c r="K12" s="17">
        <f t="shared" ref="K12:L16" si="0">G12/15</f>
        <v>0.6</v>
      </c>
      <c r="L12" s="17">
        <f t="shared" si="0"/>
        <v>0</v>
      </c>
    </row>
    <row r="13" spans="3:12" ht="15" customHeight="1" x14ac:dyDescent="0.2">
      <c r="C13" s="39" t="s">
        <v>38</v>
      </c>
      <c r="D13" s="40">
        <v>1</v>
      </c>
      <c r="E13" s="41" t="s">
        <v>11</v>
      </c>
      <c r="F13" s="42">
        <v>9</v>
      </c>
      <c r="G13" s="43">
        <v>9</v>
      </c>
      <c r="H13" s="44"/>
      <c r="I13" s="44"/>
      <c r="J13" s="45"/>
      <c r="K13" s="17">
        <f t="shared" si="0"/>
        <v>0.6</v>
      </c>
      <c r="L13" s="17">
        <f t="shared" si="0"/>
        <v>0</v>
      </c>
    </row>
    <row r="14" spans="3:12" ht="15" customHeight="1" x14ac:dyDescent="0.2">
      <c r="C14" s="39" t="s">
        <v>39</v>
      </c>
      <c r="D14" s="40">
        <v>1</v>
      </c>
      <c r="E14" s="41" t="s">
        <v>11</v>
      </c>
      <c r="F14" s="42">
        <v>9</v>
      </c>
      <c r="G14" s="43">
        <v>9</v>
      </c>
      <c r="H14" s="44"/>
      <c r="I14" s="44"/>
      <c r="J14" s="45"/>
      <c r="K14" s="17">
        <f t="shared" si="0"/>
        <v>0.6</v>
      </c>
      <c r="L14" s="17">
        <f t="shared" si="0"/>
        <v>0</v>
      </c>
    </row>
    <row r="15" spans="3:12" ht="15" customHeight="1" x14ac:dyDescent="0.2">
      <c r="C15" s="39" t="s">
        <v>40</v>
      </c>
      <c r="D15" s="40">
        <v>1</v>
      </c>
      <c r="E15" s="41" t="s">
        <v>11</v>
      </c>
      <c r="F15" s="42">
        <v>9</v>
      </c>
      <c r="G15" s="43">
        <v>9</v>
      </c>
      <c r="H15" s="44"/>
      <c r="I15" s="44"/>
      <c r="J15" s="45"/>
      <c r="K15" s="17">
        <f t="shared" si="0"/>
        <v>0.6</v>
      </c>
      <c r="L15" s="17">
        <f t="shared" si="0"/>
        <v>0</v>
      </c>
    </row>
    <row r="16" spans="3:12" ht="15" customHeight="1" x14ac:dyDescent="0.2">
      <c r="C16" s="39" t="s">
        <v>41</v>
      </c>
      <c r="D16" s="40">
        <v>1</v>
      </c>
      <c r="E16" s="41" t="s">
        <v>11</v>
      </c>
      <c r="F16" s="42">
        <v>9</v>
      </c>
      <c r="G16" s="43">
        <v>9</v>
      </c>
      <c r="H16" s="44"/>
      <c r="I16" s="44"/>
      <c r="J16" s="45"/>
      <c r="K16" s="17">
        <f t="shared" si="0"/>
        <v>0.6</v>
      </c>
      <c r="L16" s="17">
        <f t="shared" si="0"/>
        <v>0</v>
      </c>
    </row>
  </sheetData>
  <mergeCells count="2">
    <mergeCell ref="C1:L1"/>
    <mergeCell ref="C2:L2"/>
  </mergeCells>
  <phoneticPr fontId="0" type="noConversion"/>
  <pageMargins left="0.25" right="0.25" top="0.75" bottom="0.75" header="0.3" footer="0.3"/>
  <pageSetup paperSize="9" scale="9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semestr I-VIII nst</vt:lpstr>
      <vt:lpstr>Arkusz1</vt:lpstr>
      <vt:lpstr>Przedmioty humanis. nst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KPRiA</cp:lastModifiedBy>
  <cp:lastPrinted>2019-10-07T07:17:21Z</cp:lastPrinted>
  <dcterms:created xsi:type="dcterms:W3CDTF">2013-01-21T11:52:24Z</dcterms:created>
  <dcterms:modified xsi:type="dcterms:W3CDTF">2019-10-07T07:17:41Z</dcterms:modified>
</cp:coreProperties>
</file>