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290" activeTab="0"/>
  </bookViews>
  <sheets>
    <sheet name="Ch_stac Ist" sheetId="1" r:id="rId1"/>
  </sheets>
  <definedNames>
    <definedName name="_xlnm.Print_Area" localSheetId="0">'Ch_stac Ist'!$A$1:$J$92</definedName>
  </definedNames>
  <calcPr fullCalcOnLoad="1"/>
</workbook>
</file>

<file path=xl/sharedStrings.xml><?xml version="1.0" encoding="utf-8"?>
<sst xmlns="http://schemas.openxmlformats.org/spreadsheetml/2006/main" count="161" uniqueCount="93">
  <si>
    <t>WYDZIAŁ INŻYNIERII PRODUKCJI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</si>
  <si>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</si>
  <si>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</si>
  <si>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</si>
  <si>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</si>
  <si>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</si>
  <si>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</si>
  <si>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</si>
  <si>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</si>
  <si>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</si>
  <si>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</si>
  <si>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 xml:space="preserve">SEMESTR I </t>
  </si>
  <si>
    <t>Język obcy 1</t>
  </si>
  <si>
    <t>z</t>
  </si>
  <si>
    <t>Wychowanie fizyczne 1</t>
  </si>
  <si>
    <t>Matematyka</t>
  </si>
  <si>
    <t>e</t>
  </si>
  <si>
    <t>Chemia</t>
  </si>
  <si>
    <t>Fizyka techniczna</t>
  </si>
  <si>
    <t xml:space="preserve">Podstawy biologii </t>
  </si>
  <si>
    <t xml:space="preserve">Grafika inżynierska (CAD) </t>
  </si>
  <si>
    <t xml:space="preserve">Ergonomia i bezpieczeństwo pracy </t>
  </si>
  <si>
    <t>Technologie informacyjne</t>
  </si>
  <si>
    <t>Metodologia studiów</t>
  </si>
  <si>
    <t>Przedmiot humanistyczny 1</t>
  </si>
  <si>
    <t xml:space="preserve">Σ   </t>
  </si>
  <si>
    <t>SEMESTR II</t>
  </si>
  <si>
    <t>Język obcy 2</t>
  </si>
  <si>
    <t>Wychowanie fizyczne 2</t>
  </si>
  <si>
    <t xml:space="preserve">Teoria chłodnictwa i klimatyzacji </t>
  </si>
  <si>
    <t xml:space="preserve">Mechanika płynów </t>
  </si>
  <si>
    <t xml:space="preserve">Logistyka </t>
  </si>
  <si>
    <t>Operacje i procesy jednostkowe</t>
  </si>
  <si>
    <t>Podstawy mechaniki i wytrzymałości</t>
  </si>
  <si>
    <t xml:space="preserve">Materiałoznastwo konstrukcji i instalacji </t>
  </si>
  <si>
    <t xml:space="preserve">Ekologia i uzdatnianie powietrza </t>
  </si>
  <si>
    <t xml:space="preserve">Przedmiot humanistyczny 2 </t>
  </si>
  <si>
    <t>SEMESTR III</t>
  </si>
  <si>
    <t>Język obcy 3</t>
  </si>
  <si>
    <t xml:space="preserve">Przedmiot humanistyczny 3 </t>
  </si>
  <si>
    <t xml:space="preserve">Podstawy wentylacji </t>
  </si>
  <si>
    <t>Systemy zarządzania jakością</t>
  </si>
  <si>
    <t xml:space="preserve">Elektrotechnika i elektronika </t>
  </si>
  <si>
    <t xml:space="preserve">Podstawy automatyki </t>
  </si>
  <si>
    <t xml:space="preserve">Energetyka prosumencka </t>
  </si>
  <si>
    <t>Sprężarki i wentylatory</t>
  </si>
  <si>
    <t>Przedmiot specjalistyczny 1</t>
  </si>
  <si>
    <t xml:space="preserve">Podstawy chłodnictwa </t>
  </si>
  <si>
    <t>Aparatura procesowa</t>
  </si>
  <si>
    <t>SEMESTR IV</t>
  </si>
  <si>
    <t xml:space="preserve">Pompy, rurociągi i przesył czynników </t>
  </si>
  <si>
    <t>Systemy konwersji energii</t>
  </si>
  <si>
    <t xml:space="preserve">Podstawy technologii i mikrobiologii </t>
  </si>
  <si>
    <t xml:space="preserve">Inżynieria gastronomii i cateringu </t>
  </si>
  <si>
    <t xml:space="preserve">Inżynieria opakowań </t>
  </si>
  <si>
    <t xml:space="preserve">Podstawy technologii chłodnictwa </t>
  </si>
  <si>
    <t>Czynniki robocze</t>
  </si>
  <si>
    <t xml:space="preserve">Opomiarowanie systemów niskotemperaturowych </t>
  </si>
  <si>
    <t>Ogółem godzin w semestrach 1 - 4</t>
  </si>
  <si>
    <t>Udział procentowy [%]</t>
  </si>
  <si>
    <t>SEMESTR V</t>
  </si>
  <si>
    <t xml:space="preserve">Chłodnictwo i klimatyzacja w transporcie </t>
  </si>
  <si>
    <t>Przedmiot specjalistyczny 2</t>
  </si>
  <si>
    <t>Przedmiot specjalistyczny 3</t>
  </si>
  <si>
    <t xml:space="preserve">Projektowanie technologii </t>
  </si>
  <si>
    <t>Podstawy serwisowania systemów</t>
  </si>
  <si>
    <t xml:space="preserve">Podstawy klimatyzacji </t>
  </si>
  <si>
    <t>przedmiot do wyboru 1 - blok a</t>
  </si>
  <si>
    <t>przedmiot do wyboru 2 - blok a</t>
  </si>
  <si>
    <t>SEMESTR VI</t>
  </si>
  <si>
    <t>Przedmiot specjalistyczny 4</t>
  </si>
  <si>
    <t xml:space="preserve">Systemy transportowe w chłodnictwie </t>
  </si>
  <si>
    <t>Przedmiot specjalistyczny 5</t>
  </si>
  <si>
    <t xml:space="preserve">Energetyka budynku </t>
  </si>
  <si>
    <t>Przedmiot do wyboru 1 - blok b</t>
  </si>
  <si>
    <t>Przedmiot do wyboru 2 - blok b</t>
  </si>
  <si>
    <t>Przedmiot do wyboru 3 - blok c</t>
  </si>
  <si>
    <t>Przedmiot do wyboru 4 - blok c</t>
  </si>
  <si>
    <t>Praktyki zawodowe 4 tygodnie</t>
  </si>
  <si>
    <t>Seminarium dyplomowe 1 z przysposobieniem bibliotecznym</t>
  </si>
  <si>
    <t>SEMESTR VII</t>
  </si>
  <si>
    <t>Przedmiot do wyboru 1 - blok d</t>
  </si>
  <si>
    <t>Przedmiot do wyboru 2 - blok d</t>
  </si>
  <si>
    <t>Przedmiot do wyboru 3 - blok d</t>
  </si>
  <si>
    <t xml:space="preserve">Zarządzanie produkcją </t>
  </si>
  <si>
    <t>Seminarium dyplomowe 2</t>
  </si>
  <si>
    <t>Praca dyplomowa i egzamin dyplomowy</t>
  </si>
  <si>
    <t>Ogółem godzin w semestrach 5-7</t>
  </si>
  <si>
    <t>Ogółem godzin w semestrach 1-7</t>
  </si>
  <si>
    <t>Udział procentowy w całości godzin</t>
  </si>
  <si>
    <t xml:space="preserve"> </t>
  </si>
  <si>
    <t>Kierunek Chłodnictwo, Klimatyzacja i Technologie Zintegrowane, studia stacjonarne pierwszego stopnia.
 Rok akademicki 2018/2019, zatwierdzony uchwałą Rady Wydziału dn.  12.07.2018, obowiązuje w semestrze I-VII</t>
  </si>
  <si>
    <t>Zatwierdzony uchwałą Rady WIP w dniu  12.07.2018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</si>
</sst>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&quot; zł&quot;_-;\-* #,##0.00&quot; zł&quot;_-;_-* \-??&quot; zł&quot;_-;_-@_-"/>
  </numFmts>
  <fonts count="3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CE"/>
      <family val="2"/>
    </font>
    <font>
      <sz val="12"/>
      <color indexed="12"/>
      <name val="Arial Narrow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12"/>
      <name val="Arial Narrow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0" fontId="18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51">
      <alignment/>
      <protection/>
    </xf>
    <xf numFmtId="0" fontId="19" fillId="2" borderId="10" xfId="52" applyFont="1" applyFill="1" applyBorder="1" applyAlignment="1">
      <alignment vertical="center"/>
      <protection/>
    </xf>
    <xf numFmtId="1" fontId="20" fillId="2" borderId="10" xfId="52" applyNumberFormat="1" applyFont="1" applyFill="1" applyBorder="1" applyAlignment="1">
      <alignment horizontal="center" vertical="center" wrapText="1"/>
      <protection/>
    </xf>
    <xf numFmtId="165" fontId="20" fillId="2" borderId="10" xfId="63" applyNumberFormat="1" applyFont="1" applyFill="1" applyBorder="1" applyAlignment="1" applyProtection="1">
      <alignment horizontal="center" vertical="center" textRotation="90" wrapText="1"/>
      <protection/>
    </xf>
    <xf numFmtId="165" fontId="20" fillId="2" borderId="10" xfId="63" applyNumberFormat="1" applyFont="1" applyFill="1" applyBorder="1" applyAlignment="1" applyProtection="1">
      <alignment horizontal="center" vertical="center" textRotation="90"/>
      <protection/>
    </xf>
    <xf numFmtId="49" fontId="20" fillId="2" borderId="10" xfId="63" applyNumberFormat="1" applyFont="1" applyFill="1" applyBorder="1" applyAlignment="1" applyProtection="1">
      <alignment horizontal="center" vertical="center" textRotation="90" wrapText="1"/>
      <protection/>
    </xf>
    <xf numFmtId="0" fontId="11" fillId="2" borderId="0" xfId="51" applyFill="1">
      <alignment/>
      <protection/>
    </xf>
    <xf numFmtId="0" fontId="21" fillId="0" borderId="11" xfId="51" applyFont="1" applyFill="1" applyBorder="1">
      <alignment/>
      <protection/>
    </xf>
    <xf numFmtId="1" fontId="22" fillId="0" borderId="12" xfId="51" applyNumberFormat="1" applyFont="1" applyFill="1" applyBorder="1" applyAlignment="1">
      <alignment horizontal="center"/>
      <protection/>
    </xf>
    <xf numFmtId="0" fontId="22" fillId="0" borderId="13" xfId="52" applyFont="1" applyFill="1" applyBorder="1" applyAlignment="1">
      <alignment horizontal="center" vertical="center"/>
      <protection/>
    </xf>
    <xf numFmtId="1" fontId="22" fillId="0" borderId="14" xfId="52" applyNumberFormat="1" applyFont="1" applyFill="1" applyBorder="1" applyAlignment="1">
      <alignment horizontal="center" vertical="center"/>
      <protection/>
    </xf>
    <xf numFmtId="0" fontId="21" fillId="0" borderId="14" xfId="51" applyFont="1" applyFill="1" applyBorder="1" applyAlignment="1">
      <alignment horizontal="center"/>
      <protection/>
    </xf>
    <xf numFmtId="1" fontId="21" fillId="0" borderId="14" xfId="52" applyNumberFormat="1" applyFont="1" applyFill="1" applyBorder="1" applyAlignment="1">
      <alignment horizontal="center" vertical="center"/>
      <protection/>
    </xf>
    <xf numFmtId="0" fontId="11" fillId="24" borderId="0" xfId="51" applyFill="1">
      <alignment/>
      <protection/>
    </xf>
    <xf numFmtId="0" fontId="21" fillId="0" borderId="15" xfId="51" applyFont="1" applyFill="1" applyBorder="1" applyAlignment="1">
      <alignment horizontal="center"/>
      <protection/>
    </xf>
    <xf numFmtId="1" fontId="21" fillId="0" borderId="12" xfId="51" applyNumberFormat="1" applyFont="1" applyFill="1" applyBorder="1" applyAlignment="1">
      <alignment horizontal="center"/>
      <protection/>
    </xf>
    <xf numFmtId="0" fontId="22" fillId="0" borderId="14" xfId="52" applyNumberFormat="1" applyFont="1" applyFill="1" applyBorder="1" applyAlignment="1">
      <alignment horizontal="center" vertical="center"/>
      <protection/>
    </xf>
    <xf numFmtId="1" fontId="21" fillId="0" borderId="15" xfId="52" applyNumberFormat="1" applyFont="1" applyFill="1" applyBorder="1" applyAlignment="1">
      <alignment horizontal="center" vertical="center"/>
      <protection/>
    </xf>
    <xf numFmtId="0" fontId="21" fillId="0" borderId="13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right" vertical="center"/>
      <protection/>
    </xf>
    <xf numFmtId="1" fontId="19" fillId="24" borderId="12" xfId="52" applyNumberFormat="1" applyFont="1" applyFill="1" applyBorder="1" applyAlignment="1">
      <alignment horizontal="center" vertical="center"/>
      <protection/>
    </xf>
    <xf numFmtId="0" fontId="23" fillId="24" borderId="13" xfId="52" applyFont="1" applyFill="1" applyBorder="1" applyAlignment="1">
      <alignment horizontal="center" vertical="center"/>
      <protection/>
    </xf>
    <xf numFmtId="1" fontId="23" fillId="24" borderId="14" xfId="52" applyNumberFormat="1" applyFont="1" applyFill="1" applyBorder="1" applyAlignment="1">
      <alignment horizontal="center" vertical="center"/>
      <protection/>
    </xf>
    <xf numFmtId="1" fontId="23" fillId="24" borderId="16" xfId="52" applyNumberFormat="1" applyFont="1" applyFill="1" applyBorder="1" applyAlignment="1">
      <alignment horizontal="center" vertical="center"/>
      <protection/>
    </xf>
    <xf numFmtId="1" fontId="23" fillId="24" borderId="11" xfId="52" applyNumberFormat="1" applyFont="1" applyFill="1" applyBorder="1" applyAlignment="1">
      <alignment horizontal="center" vertical="center"/>
      <protection/>
    </xf>
    <xf numFmtId="1" fontId="23" fillId="24" borderId="12" xfId="52" applyNumberFormat="1" applyFont="1" applyFill="1" applyBorder="1" applyAlignment="1">
      <alignment horizontal="center" vertical="center"/>
      <protection/>
    </xf>
    <xf numFmtId="0" fontId="23" fillId="0" borderId="17" xfId="52" applyFont="1" applyFill="1" applyBorder="1" applyAlignment="1">
      <alignment vertical="center"/>
      <protection/>
    </xf>
    <xf numFmtId="0" fontId="23" fillId="0" borderId="0" xfId="52" applyFont="1" applyFill="1" applyBorder="1" applyAlignment="1">
      <alignment vertical="center"/>
      <protection/>
    </xf>
    <xf numFmtId="0" fontId="23" fillId="0" borderId="18" xfId="52" applyFont="1" applyFill="1" applyBorder="1" applyAlignment="1">
      <alignment vertical="center"/>
      <protection/>
    </xf>
    <xf numFmtId="0" fontId="23" fillId="0" borderId="19" xfId="52" applyFont="1" applyFill="1" applyBorder="1" applyAlignment="1">
      <alignment vertical="center"/>
      <protection/>
    </xf>
    <xf numFmtId="0" fontId="11" fillId="0" borderId="0" xfId="51" applyFill="1">
      <alignment/>
      <protection/>
    </xf>
    <xf numFmtId="0" fontId="21" fillId="0" borderId="14" xfId="52" applyNumberFormat="1" applyFont="1" applyFill="1" applyBorder="1" applyAlignment="1">
      <alignment horizontal="center" vertical="center"/>
      <protection/>
    </xf>
    <xf numFmtId="0" fontId="23" fillId="0" borderId="20" xfId="52" applyFont="1" applyFill="1" applyBorder="1" applyAlignment="1">
      <alignment horizontal="right" vertical="center"/>
      <protection/>
    </xf>
    <xf numFmtId="0" fontId="23" fillId="0" borderId="11" xfId="52" applyFont="1" applyFill="1" applyBorder="1" applyAlignment="1">
      <alignment vertical="center"/>
      <protection/>
    </xf>
    <xf numFmtId="0" fontId="23" fillId="0" borderId="21" xfId="52" applyFont="1" applyFill="1" applyBorder="1" applyAlignment="1">
      <alignment vertical="center"/>
      <protection/>
    </xf>
    <xf numFmtId="0" fontId="23" fillId="0" borderId="22" xfId="52" applyFont="1" applyFill="1" applyBorder="1" applyAlignment="1">
      <alignment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vertical="center"/>
      <protection/>
    </xf>
    <xf numFmtId="1" fontId="19" fillId="0" borderId="12" xfId="52" applyNumberFormat="1" applyFont="1" applyFill="1" applyBorder="1" applyAlignment="1">
      <alignment horizontal="center" vertical="center"/>
      <protection/>
    </xf>
    <xf numFmtId="1" fontId="19" fillId="0" borderId="23" xfId="52" applyNumberFormat="1" applyFont="1" applyFill="1" applyBorder="1" applyAlignment="1">
      <alignment horizontal="center" vertical="center"/>
      <protection/>
    </xf>
    <xf numFmtId="1" fontId="19" fillId="0" borderId="15" xfId="52" applyNumberFormat="1" applyFont="1" applyFill="1" applyBorder="1" applyAlignment="1">
      <alignment horizontal="center" vertical="center"/>
      <protection/>
    </xf>
    <xf numFmtId="1" fontId="19" fillId="0" borderId="14" xfId="52" applyNumberFormat="1" applyFont="1" applyFill="1" applyBorder="1" applyAlignment="1">
      <alignment horizontal="center" vertical="center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1" fontId="19" fillId="0" borderId="24" xfId="52" applyNumberFormat="1" applyFont="1" applyFill="1" applyBorder="1" applyAlignment="1">
      <alignment horizontal="left" vertical="center"/>
      <protection/>
    </xf>
    <xf numFmtId="1" fontId="25" fillId="0" borderId="25" xfId="52" applyNumberFormat="1" applyFont="1" applyFill="1" applyBorder="1" applyAlignment="1">
      <alignment vertical="center"/>
      <protection/>
    </xf>
    <xf numFmtId="1" fontId="26" fillId="0" borderId="25" xfId="52" applyNumberFormat="1" applyFont="1" applyFill="1" applyBorder="1" applyAlignment="1">
      <alignment horizontal="center" vertical="center"/>
      <protection/>
    </xf>
    <xf numFmtId="1" fontId="27" fillId="0" borderId="25" xfId="52" applyNumberFormat="1" applyFont="1" applyFill="1" applyBorder="1" applyAlignment="1">
      <alignment horizontal="center" vertical="center"/>
      <protection/>
    </xf>
    <xf numFmtId="164" fontId="19" fillId="0" borderId="26" xfId="52" applyNumberFormat="1" applyFont="1" applyFill="1" applyBorder="1" applyAlignment="1">
      <alignment horizontal="center" vertical="center"/>
      <protection/>
    </xf>
    <xf numFmtId="164" fontId="19" fillId="0" borderId="15" xfId="52" applyNumberFormat="1" applyFont="1" applyFill="1" applyBorder="1" applyAlignment="1">
      <alignment horizontal="center" vertical="center"/>
      <protection/>
    </xf>
    <xf numFmtId="164" fontId="19" fillId="0" borderId="24" xfId="52" applyNumberFormat="1" applyFont="1" applyFill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30" fillId="0" borderId="25" xfId="52" applyFont="1" applyFill="1" applyBorder="1" applyAlignment="1">
      <alignment horizontal="right"/>
      <protection/>
    </xf>
    <xf numFmtId="1" fontId="31" fillId="0" borderId="0" xfId="52" applyNumberFormat="1" applyFont="1" applyFill="1" applyBorder="1">
      <alignment/>
      <protection/>
    </xf>
    <xf numFmtId="1" fontId="32" fillId="0" borderId="0" xfId="52" applyNumberFormat="1" applyFont="1" applyFill="1" applyBorder="1" applyAlignment="1">
      <alignment horizontal="center"/>
      <protection/>
    </xf>
    <xf numFmtId="1" fontId="33" fillId="0" borderId="0" xfId="52" applyNumberFormat="1" applyFont="1" applyFill="1" applyBorder="1" applyAlignment="1">
      <alignment horizontal="center"/>
      <protection/>
    </xf>
    <xf numFmtId="1" fontId="34" fillId="0" borderId="25" xfId="52" applyNumberFormat="1" applyFont="1" applyFill="1" applyBorder="1" applyAlignment="1">
      <alignment horizontal="center"/>
      <protection/>
    </xf>
    <xf numFmtId="9" fontId="35" fillId="0" borderId="25" xfId="52" applyNumberFormat="1" applyFont="1" applyFill="1" applyBorder="1" applyAlignment="1">
      <alignment horizontal="center"/>
      <protection/>
    </xf>
    <xf numFmtId="1" fontId="35" fillId="0" borderId="25" xfId="52" applyNumberFormat="1" applyFont="1" applyFill="1" applyBorder="1" applyAlignment="1">
      <alignment horizontal="center"/>
      <protection/>
    </xf>
    <xf numFmtId="164" fontId="32" fillId="0" borderId="25" xfId="52" applyNumberFormat="1" applyFont="1" applyFill="1" applyBorder="1" applyAlignment="1">
      <alignment horizontal="center"/>
      <protection/>
    </xf>
    <xf numFmtId="0" fontId="36" fillId="0" borderId="0" xfId="52" applyFont="1" applyFill="1" applyBorder="1" applyAlignment="1">
      <alignment horizontal="center"/>
      <protection/>
    </xf>
    <xf numFmtId="0" fontId="21" fillId="0" borderId="19" xfId="52" applyFont="1" applyFill="1" applyBorder="1" applyAlignment="1">
      <alignment horizontal="center" vertical="center"/>
      <protection/>
    </xf>
    <xf numFmtId="1" fontId="22" fillId="0" borderId="27" xfId="52" applyNumberFormat="1" applyFont="1" applyFill="1" applyBorder="1" applyAlignment="1">
      <alignment horizontal="center" vertical="center"/>
      <protection/>
    </xf>
    <xf numFmtId="0" fontId="21" fillId="0" borderId="0" xfId="51" applyFont="1" applyAlignment="1">
      <alignment horizontal="center"/>
      <protection/>
    </xf>
    <xf numFmtId="1" fontId="21" fillId="0" borderId="27" xfId="52" applyNumberFormat="1" applyFont="1" applyFill="1" applyBorder="1" applyAlignment="1">
      <alignment horizontal="center" vertical="center"/>
      <protection/>
    </xf>
    <xf numFmtId="1" fontId="23" fillId="24" borderId="28" xfId="52" applyNumberFormat="1" applyFont="1" applyFill="1" applyBorder="1" applyAlignment="1">
      <alignment horizontal="center" vertical="center"/>
      <protection/>
    </xf>
    <xf numFmtId="0" fontId="37" fillId="24" borderId="0" xfId="52" applyFont="1" applyFill="1" applyAlignment="1">
      <alignment horizontal="center"/>
      <protection/>
    </xf>
    <xf numFmtId="0" fontId="37" fillId="24" borderId="0" xfId="52" applyFont="1" applyFill="1">
      <alignment/>
      <protection/>
    </xf>
    <xf numFmtId="1" fontId="21" fillId="0" borderId="12" xfId="51" applyNumberFormat="1" applyFont="1" applyBorder="1" applyAlignment="1">
      <alignment horizontal="center"/>
      <protection/>
    </xf>
    <xf numFmtId="0" fontId="37" fillId="0" borderId="0" xfId="52" applyFont="1" applyAlignment="1">
      <alignment horizontal="center"/>
      <protection/>
    </xf>
    <xf numFmtId="0" fontId="37" fillId="0" borderId="0" xfId="52" applyFont="1">
      <alignment/>
      <protection/>
    </xf>
    <xf numFmtId="0" fontId="22" fillId="0" borderId="23" xfId="52" applyFont="1" applyFill="1" applyBorder="1" applyAlignment="1">
      <alignment horizontal="center" vertical="center"/>
      <protection/>
    </xf>
    <xf numFmtId="1" fontId="22" fillId="0" borderId="15" xfId="52" applyNumberFormat="1" applyFont="1" applyFill="1" applyBorder="1" applyAlignment="1">
      <alignment horizontal="center" vertical="center"/>
      <protection/>
    </xf>
    <xf numFmtId="0" fontId="22" fillId="0" borderId="15" xfId="52" applyNumberFormat="1" applyFont="1" applyFill="1" applyBorder="1" applyAlignment="1">
      <alignment horizontal="center" vertical="center"/>
      <protection/>
    </xf>
    <xf numFmtId="0" fontId="19" fillId="24" borderId="12" xfId="51" applyFont="1" applyFill="1" applyBorder="1" applyAlignment="1">
      <alignment horizontal="center"/>
      <protection/>
    </xf>
    <xf numFmtId="0" fontId="19" fillId="24" borderId="29" xfId="51" applyFont="1" applyFill="1" applyBorder="1" applyAlignment="1">
      <alignment horizontal="center"/>
      <protection/>
    </xf>
    <xf numFmtId="1" fontId="19" fillId="24" borderId="13" xfId="52" applyNumberFormat="1" applyFont="1" applyFill="1" applyBorder="1" applyAlignment="1">
      <alignment horizontal="center" vertical="center"/>
      <protection/>
    </xf>
    <xf numFmtId="1" fontId="19" fillId="24" borderId="14" xfId="52" applyNumberFormat="1" applyFont="1" applyFill="1" applyBorder="1" applyAlignment="1">
      <alignment horizontal="center" vertical="center"/>
      <protection/>
    </xf>
    <xf numFmtId="1" fontId="19" fillId="24" borderId="28" xfId="52" applyNumberFormat="1" applyFont="1" applyFill="1" applyBorder="1" applyAlignment="1">
      <alignment horizontal="center" vertical="center"/>
      <protection/>
    </xf>
    <xf numFmtId="0" fontId="29" fillId="0" borderId="0" xfId="51" applyFont="1">
      <alignment/>
      <protection/>
    </xf>
    <xf numFmtId="0" fontId="23" fillId="0" borderId="14" xfId="52" applyFont="1" applyFill="1" applyBorder="1" applyAlignment="1">
      <alignment horizontal="left" vertical="center"/>
      <protection/>
    </xf>
    <xf numFmtId="0" fontId="19" fillId="0" borderId="14" xfId="52" applyFont="1" applyFill="1" applyBorder="1" applyAlignment="1">
      <alignment vertical="center"/>
      <protection/>
    </xf>
    <xf numFmtId="1" fontId="19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1" fontId="21" fillId="0" borderId="0" xfId="52" applyNumberFormat="1" applyFont="1" applyFill="1" applyBorder="1" applyAlignment="1">
      <alignment horizontal="center" vertical="center"/>
      <protection/>
    </xf>
    <xf numFmtId="1" fontId="19" fillId="0" borderId="14" xfId="52" applyNumberFormat="1" applyFont="1" applyFill="1" applyBorder="1" applyAlignment="1">
      <alignment horizontal="left" vertical="center"/>
      <protection/>
    </xf>
    <xf numFmtId="1" fontId="25" fillId="0" borderId="0" xfId="52" applyNumberFormat="1" applyFont="1" applyFill="1" applyAlignment="1">
      <alignment vertical="center"/>
      <protection/>
    </xf>
    <xf numFmtId="1" fontId="27" fillId="0" borderId="0" xfId="52" applyNumberFormat="1" applyFont="1" applyFill="1" applyBorder="1" applyAlignment="1">
      <alignment horizontal="center" vertical="center"/>
      <protection/>
    </xf>
    <xf numFmtId="164" fontId="19" fillId="0" borderId="30" xfId="52" applyNumberFormat="1" applyFont="1" applyFill="1" applyBorder="1" applyAlignment="1">
      <alignment horizontal="center" vertical="center"/>
      <protection/>
    </xf>
    <xf numFmtId="164" fontId="19" fillId="0" borderId="14" xfId="52" applyNumberFormat="1" applyFont="1" applyFill="1" applyBorder="1" applyAlignment="1">
      <alignment horizontal="center" vertical="center"/>
      <protection/>
    </xf>
    <xf numFmtId="0" fontId="11" fillId="0" borderId="0" xfId="51" applyFont="1">
      <alignment/>
      <protection/>
    </xf>
    <xf numFmtId="1" fontId="11" fillId="0" borderId="0" xfId="51" applyNumberFormat="1">
      <alignment/>
      <protection/>
    </xf>
    <xf numFmtId="0" fontId="11" fillId="0" borderId="0" xfId="51" applyBorder="1">
      <alignment/>
      <protection/>
    </xf>
    <xf numFmtId="1" fontId="22" fillId="0" borderId="0" xfId="51" applyNumberFormat="1" applyFont="1" applyFill="1" applyBorder="1" applyAlignment="1">
      <alignment horizontal="center"/>
      <protection/>
    </xf>
    <xf numFmtId="1" fontId="21" fillId="0" borderId="0" xfId="51" applyNumberFormat="1" applyFont="1" applyFill="1" applyBorder="1" applyAlignment="1">
      <alignment horizont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21" fillId="0" borderId="0" xfId="52" applyNumberFormat="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horizontal="center"/>
      <protection/>
    </xf>
    <xf numFmtId="0" fontId="22" fillId="0" borderId="0" xfId="52" applyNumberFormat="1" applyFont="1" applyFill="1" applyBorder="1" applyAlignment="1">
      <alignment horizontal="center" vertical="center"/>
      <protection/>
    </xf>
    <xf numFmtId="1" fontId="11" fillId="0" borderId="0" xfId="51" applyNumberFormat="1" applyBorder="1">
      <alignment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left" vertical="center"/>
      <protection/>
    </xf>
    <xf numFmtId="0" fontId="23" fillId="0" borderId="0" xfId="52" applyFont="1" applyFill="1" applyBorder="1" applyAlignment="1">
      <alignment horizontal="left" vertical="center"/>
      <protection/>
    </xf>
    <xf numFmtId="0" fontId="23" fillId="0" borderId="21" xfId="52" applyFont="1" applyFill="1" applyBorder="1" applyAlignment="1">
      <alignment horizontal="left" vertical="center"/>
      <protection/>
    </xf>
    <xf numFmtId="0" fontId="23" fillId="0" borderId="13" xfId="52" applyFont="1" applyFill="1" applyBorder="1" applyAlignment="1">
      <alignment horizontal="left" vertical="center"/>
      <protection/>
    </xf>
    <xf numFmtId="0" fontId="19" fillId="0" borderId="0" xfId="52" applyFont="1" applyAlignment="1">
      <alignment horizontal="center"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0" fontId="19" fillId="0" borderId="31" xfId="52" applyFont="1" applyFill="1" applyBorder="1" applyAlignment="1">
      <alignment horizontal="left" vertical="center"/>
      <protection/>
    </xf>
    <xf numFmtId="0" fontId="19" fillId="0" borderId="0" xfId="52" applyFont="1" applyFill="1" applyBorder="1" applyAlignment="1">
      <alignment horizontal="left" vertical="center"/>
      <protection/>
    </xf>
    <xf numFmtId="0" fontId="19" fillId="0" borderId="19" xfId="52" applyFont="1" applyFill="1" applyBorder="1" applyAlignment="1">
      <alignment horizontal="left" vertical="center"/>
      <protection/>
    </xf>
    <xf numFmtId="0" fontId="19" fillId="0" borderId="20" xfId="52" applyFont="1" applyFill="1" applyBorder="1" applyAlignment="1">
      <alignment horizontal="left" vertical="center"/>
      <protection/>
    </xf>
    <xf numFmtId="0" fontId="19" fillId="0" borderId="32" xfId="52" applyFont="1" applyFill="1" applyBorder="1" applyAlignment="1">
      <alignment horizontal="left" vertical="center"/>
      <protection/>
    </xf>
    <xf numFmtId="0" fontId="19" fillId="0" borderId="22" xfId="52" applyFont="1" applyFill="1" applyBorder="1" applyAlignment="1">
      <alignment horizontal="lef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2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95"/>
  <sheetViews>
    <sheetView tabSelected="1" view="pageBreakPreview" zoomScale="90" zoomScaleNormal="80" zoomScaleSheetLayoutView="90" zoomScalePageLayoutView="0" workbookViewId="0" topLeftCell="A76">
      <selection activeCell="A31" sqref="A31"/>
    </sheetView>
  </sheetViews>
  <sheetFormatPr defaultColWidth="8.796875" defaultRowHeight="14.25"/>
  <cols>
    <col min="1" max="1" width="47.3984375" style="80" customWidth="1"/>
    <col min="2" max="2" width="7" style="1" customWidth="1"/>
    <col min="3" max="3" width="7.09765625" style="1" customWidth="1"/>
    <col min="4" max="4" width="9.69921875" style="1" customWidth="1"/>
    <col min="5" max="5" width="11.19921875" style="1" customWidth="1"/>
    <col min="6" max="6" width="9.3984375" style="1" customWidth="1"/>
    <col min="7" max="7" width="10.3984375" style="1" customWidth="1"/>
    <col min="8" max="8" width="9.3984375" style="1" customWidth="1"/>
    <col min="9" max="9" width="9.8984375" style="1" customWidth="1"/>
    <col min="10" max="10" width="11.69921875" style="1" customWidth="1"/>
    <col min="11" max="16384" width="9" style="1" customWidth="1"/>
  </cols>
  <sheetData>
    <row r="1" spans="1:10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36" customHeight="1">
      <c r="A2" s="108" t="s">
        <v>91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s="7" customFormat="1" ht="87.75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4" t="s">
        <v>8</v>
      </c>
      <c r="I3" s="5" t="s">
        <v>9</v>
      </c>
      <c r="J3" s="5" t="s">
        <v>10</v>
      </c>
      <c r="L3" s="95"/>
    </row>
    <row r="4" spans="1:12" ht="15.75">
      <c r="A4" s="109" t="s">
        <v>11</v>
      </c>
      <c r="B4" s="110"/>
      <c r="C4" s="110"/>
      <c r="D4" s="110"/>
      <c r="E4" s="110"/>
      <c r="F4" s="110"/>
      <c r="G4" s="110"/>
      <c r="H4" s="110"/>
      <c r="I4" s="110"/>
      <c r="J4" s="111"/>
      <c r="L4" s="95"/>
    </row>
    <row r="5" spans="1:20" ht="15.75">
      <c r="A5" s="8" t="s">
        <v>24</v>
      </c>
      <c r="B5" s="9">
        <v>2</v>
      </c>
      <c r="C5" s="19" t="s">
        <v>13</v>
      </c>
      <c r="D5" s="11">
        <v>30</v>
      </c>
      <c r="E5" s="12">
        <v>30</v>
      </c>
      <c r="F5" s="12">
        <v>0</v>
      </c>
      <c r="G5" s="12">
        <v>0</v>
      </c>
      <c r="H5" s="11">
        <v>0</v>
      </c>
      <c r="I5" s="11">
        <f>ROUNDUP(E5/15,0)</f>
        <v>2</v>
      </c>
      <c r="J5" s="18">
        <f>ROUNDUP((F5+G5+H5)/15,0)</f>
        <v>0</v>
      </c>
      <c r="L5" s="94"/>
      <c r="M5" s="102"/>
      <c r="N5" s="96"/>
      <c r="O5" s="98"/>
      <c r="P5" s="98"/>
      <c r="Q5" s="98"/>
      <c r="R5" s="96"/>
      <c r="S5" s="96"/>
      <c r="T5" s="85"/>
    </row>
    <row r="6" spans="1:20" ht="15.75">
      <c r="A6" s="8" t="s">
        <v>36</v>
      </c>
      <c r="B6" s="16">
        <v>1</v>
      </c>
      <c r="C6" s="10" t="s">
        <v>13</v>
      </c>
      <c r="D6" s="11">
        <v>15</v>
      </c>
      <c r="E6" s="11">
        <v>15</v>
      </c>
      <c r="F6" s="11">
        <v>0</v>
      </c>
      <c r="G6" s="11">
        <v>0</v>
      </c>
      <c r="H6" s="11">
        <v>0</v>
      </c>
      <c r="I6" s="11">
        <f>ROUNDUP(E6/15,0)</f>
        <v>1</v>
      </c>
      <c r="J6" s="18">
        <f>ROUNDUP((F6+G6+H6)/15,0)</f>
        <v>0</v>
      </c>
      <c r="L6" s="95"/>
      <c r="M6" s="101"/>
      <c r="N6" s="96"/>
      <c r="O6" s="96"/>
      <c r="P6" s="96"/>
      <c r="Q6" s="96"/>
      <c r="R6" s="96"/>
      <c r="S6" s="96"/>
      <c r="T6" s="85"/>
    </row>
    <row r="7" spans="1:20" ht="15.75">
      <c r="A7" s="8" t="s">
        <v>41</v>
      </c>
      <c r="B7" s="16">
        <v>1</v>
      </c>
      <c r="C7" s="10" t="s">
        <v>13</v>
      </c>
      <c r="D7" s="13">
        <v>15</v>
      </c>
      <c r="E7" s="13">
        <v>15</v>
      </c>
      <c r="F7" s="13">
        <v>0</v>
      </c>
      <c r="G7" s="32">
        <v>0</v>
      </c>
      <c r="H7" s="11">
        <v>0</v>
      </c>
      <c r="I7" s="11">
        <v>1</v>
      </c>
      <c r="J7" s="13">
        <v>0</v>
      </c>
      <c r="L7" s="95"/>
      <c r="M7" s="101"/>
      <c r="N7" s="85"/>
      <c r="O7" s="85"/>
      <c r="P7" s="85"/>
      <c r="Q7" s="97"/>
      <c r="R7" s="96"/>
      <c r="S7" s="96"/>
      <c r="T7" s="85"/>
    </row>
    <row r="8" spans="1:20" ht="15.75">
      <c r="A8" s="8" t="s">
        <v>15</v>
      </c>
      <c r="B8" s="9">
        <v>5</v>
      </c>
      <c r="C8" s="10" t="s">
        <v>16</v>
      </c>
      <c r="D8" s="11">
        <f>SUM(E8:H8)</f>
        <v>60</v>
      </c>
      <c r="E8" s="12">
        <v>30</v>
      </c>
      <c r="F8" s="12">
        <v>30</v>
      </c>
      <c r="G8" s="12">
        <v>0</v>
      </c>
      <c r="H8" s="11">
        <v>0</v>
      </c>
      <c r="I8" s="11">
        <f aca="true" t="shared" si="0" ref="I8:I16">ROUNDUP(E8/15,0)</f>
        <v>2</v>
      </c>
      <c r="J8" s="13">
        <f aca="true" t="shared" si="1" ref="J8:J15">ROUNDUP((F8+G8+H8)/15,0)</f>
        <v>2</v>
      </c>
      <c r="L8" s="94"/>
      <c r="M8" s="101"/>
      <c r="N8" s="96"/>
      <c r="O8" s="98"/>
      <c r="P8" s="98"/>
      <c r="Q8" s="98"/>
      <c r="R8" s="96"/>
      <c r="S8" s="96"/>
      <c r="T8" s="85"/>
    </row>
    <row r="9" spans="1:20" s="14" customFormat="1" ht="15.75">
      <c r="A9" s="8" t="s">
        <v>17</v>
      </c>
      <c r="B9" s="9">
        <v>4</v>
      </c>
      <c r="C9" s="10" t="s">
        <v>16</v>
      </c>
      <c r="D9" s="11">
        <v>45</v>
      </c>
      <c r="E9" s="12">
        <v>15</v>
      </c>
      <c r="F9" s="12">
        <v>10</v>
      </c>
      <c r="G9" s="12">
        <v>20</v>
      </c>
      <c r="H9" s="11">
        <v>0</v>
      </c>
      <c r="I9" s="11">
        <f t="shared" si="0"/>
        <v>1</v>
      </c>
      <c r="J9" s="13">
        <f t="shared" si="1"/>
        <v>2</v>
      </c>
      <c r="L9" s="94"/>
      <c r="M9" s="101"/>
      <c r="N9" s="96"/>
      <c r="O9" s="98"/>
      <c r="P9" s="98"/>
      <c r="Q9" s="98"/>
      <c r="R9" s="96"/>
      <c r="S9" s="96"/>
      <c r="T9" s="85"/>
    </row>
    <row r="10" spans="1:20" ht="15.75">
      <c r="A10" s="8" t="s">
        <v>18</v>
      </c>
      <c r="B10" s="9">
        <v>4</v>
      </c>
      <c r="C10" s="10" t="s">
        <v>16</v>
      </c>
      <c r="D10" s="11">
        <v>45</v>
      </c>
      <c r="E10" s="12">
        <v>15</v>
      </c>
      <c r="F10" s="15">
        <v>6</v>
      </c>
      <c r="G10" s="15">
        <v>24</v>
      </c>
      <c r="H10" s="11">
        <v>0</v>
      </c>
      <c r="I10" s="11">
        <f t="shared" si="0"/>
        <v>1</v>
      </c>
      <c r="J10" s="13">
        <f t="shared" si="1"/>
        <v>2</v>
      </c>
      <c r="L10" s="94"/>
      <c r="M10" s="101"/>
      <c r="N10" s="96"/>
      <c r="O10" s="98"/>
      <c r="P10" s="98"/>
      <c r="Q10" s="98"/>
      <c r="R10" s="96"/>
      <c r="S10" s="96"/>
      <c r="T10" s="85"/>
    </row>
    <row r="11" spans="1:20" s="14" customFormat="1" ht="15.75">
      <c r="A11" s="8" t="s">
        <v>19</v>
      </c>
      <c r="B11" s="9">
        <v>4</v>
      </c>
      <c r="C11" s="10" t="s">
        <v>13</v>
      </c>
      <c r="D11" s="11">
        <v>45</v>
      </c>
      <c r="E11" s="12">
        <v>15</v>
      </c>
      <c r="F11" s="15">
        <v>10</v>
      </c>
      <c r="G11" s="15">
        <v>20</v>
      </c>
      <c r="H11" s="11">
        <v>0</v>
      </c>
      <c r="I11" s="11">
        <f t="shared" si="0"/>
        <v>1</v>
      </c>
      <c r="J11" s="13">
        <f t="shared" si="1"/>
        <v>2</v>
      </c>
      <c r="L11" s="94"/>
      <c r="M11" s="101"/>
      <c r="N11" s="96"/>
      <c r="O11" s="98"/>
      <c r="P11" s="98"/>
      <c r="Q11" s="98"/>
      <c r="R11" s="96"/>
      <c r="S11" s="96"/>
      <c r="T11" s="85"/>
    </row>
    <row r="12" spans="1:20" ht="15.75">
      <c r="A12" s="8" t="s">
        <v>20</v>
      </c>
      <c r="B12" s="9">
        <v>4</v>
      </c>
      <c r="C12" s="10" t="s">
        <v>13</v>
      </c>
      <c r="D12" s="13">
        <v>45</v>
      </c>
      <c r="E12" s="12">
        <v>15</v>
      </c>
      <c r="F12" s="15">
        <v>0</v>
      </c>
      <c r="G12" s="15">
        <v>30</v>
      </c>
      <c r="H12" s="11">
        <v>0</v>
      </c>
      <c r="I12" s="11">
        <f t="shared" si="0"/>
        <v>1</v>
      </c>
      <c r="J12" s="13">
        <f t="shared" si="1"/>
        <v>2</v>
      </c>
      <c r="L12" s="94"/>
      <c r="M12" s="101"/>
      <c r="N12" s="85"/>
      <c r="O12" s="98"/>
      <c r="P12" s="98"/>
      <c r="Q12" s="98"/>
      <c r="R12" s="96"/>
      <c r="S12" s="96"/>
      <c r="T12" s="85"/>
    </row>
    <row r="13" spans="1:20" s="31" customFormat="1" ht="15.75">
      <c r="A13" s="8" t="s">
        <v>56</v>
      </c>
      <c r="B13" s="16">
        <v>2</v>
      </c>
      <c r="C13" s="19" t="s">
        <v>13</v>
      </c>
      <c r="D13" s="11">
        <v>30</v>
      </c>
      <c r="E13" s="11">
        <v>15</v>
      </c>
      <c r="F13" s="11">
        <v>0</v>
      </c>
      <c r="G13" s="17">
        <v>15</v>
      </c>
      <c r="H13" s="11">
        <v>0</v>
      </c>
      <c r="I13" s="11">
        <f>ROUNDUP(E13/15,0)</f>
        <v>1</v>
      </c>
      <c r="J13" s="13">
        <f>ROUNDUP((F13+G13+H13)/15,0)</f>
        <v>1</v>
      </c>
      <c r="L13" s="95"/>
      <c r="M13" s="102"/>
      <c r="N13" s="96"/>
      <c r="O13" s="96"/>
      <c r="P13" s="96"/>
      <c r="Q13" s="99"/>
      <c r="R13" s="96"/>
      <c r="S13" s="96"/>
      <c r="T13" s="85"/>
    </row>
    <row r="14" spans="1:20" ht="15.75">
      <c r="A14" s="8" t="s">
        <v>21</v>
      </c>
      <c r="B14" s="16">
        <v>1</v>
      </c>
      <c r="C14" s="10" t="s">
        <v>13</v>
      </c>
      <c r="D14" s="11">
        <v>10</v>
      </c>
      <c r="E14" s="11">
        <v>10</v>
      </c>
      <c r="F14" s="11">
        <v>0</v>
      </c>
      <c r="G14" s="17">
        <v>0</v>
      </c>
      <c r="H14" s="11">
        <v>0</v>
      </c>
      <c r="I14" s="11">
        <f t="shared" si="0"/>
        <v>1</v>
      </c>
      <c r="J14" s="13">
        <f t="shared" si="1"/>
        <v>0</v>
      </c>
      <c r="L14" s="95"/>
      <c r="M14" s="101"/>
      <c r="N14" s="96"/>
      <c r="O14" s="96"/>
      <c r="P14" s="96"/>
      <c r="Q14" s="99"/>
      <c r="R14" s="96"/>
      <c r="S14" s="96"/>
      <c r="T14" s="85"/>
    </row>
    <row r="15" spans="1:20" ht="15.75">
      <c r="A15" s="8" t="s">
        <v>22</v>
      </c>
      <c r="B15" s="16">
        <v>2</v>
      </c>
      <c r="C15" s="10" t="s">
        <v>13</v>
      </c>
      <c r="D15" s="11">
        <v>30</v>
      </c>
      <c r="E15" s="11">
        <v>15</v>
      </c>
      <c r="F15" s="11">
        <v>5</v>
      </c>
      <c r="G15" s="17">
        <v>10</v>
      </c>
      <c r="H15" s="11">
        <v>0</v>
      </c>
      <c r="I15" s="11">
        <f t="shared" si="0"/>
        <v>1</v>
      </c>
      <c r="J15" s="18">
        <f t="shared" si="1"/>
        <v>1</v>
      </c>
      <c r="L15" s="95"/>
      <c r="M15" s="101"/>
      <c r="N15" s="96"/>
      <c r="O15" s="96"/>
      <c r="P15" s="96"/>
      <c r="Q15" s="99"/>
      <c r="R15" s="96"/>
      <c r="S15" s="96"/>
      <c r="T15" s="85"/>
    </row>
    <row r="16" spans="1:20" ht="15.75">
      <c r="A16" s="8" t="s">
        <v>23</v>
      </c>
      <c r="B16" s="16">
        <v>0</v>
      </c>
      <c r="C16" s="10" t="s">
        <v>13</v>
      </c>
      <c r="D16" s="11">
        <v>5</v>
      </c>
      <c r="E16" s="11">
        <v>5</v>
      </c>
      <c r="F16" s="11">
        <v>0</v>
      </c>
      <c r="G16" s="17">
        <v>0</v>
      </c>
      <c r="H16" s="11">
        <v>0</v>
      </c>
      <c r="I16" s="11">
        <f t="shared" si="0"/>
        <v>1</v>
      </c>
      <c r="J16" s="18">
        <v>0</v>
      </c>
      <c r="L16" s="95"/>
      <c r="M16" s="101"/>
      <c r="N16" s="96"/>
      <c r="O16" s="96"/>
      <c r="P16" s="96"/>
      <c r="Q16" s="99"/>
      <c r="R16" s="96"/>
      <c r="S16" s="96"/>
      <c r="T16" s="85"/>
    </row>
    <row r="17" spans="1:20" ht="15.75">
      <c r="A17" s="20" t="s">
        <v>25</v>
      </c>
      <c r="B17" s="21">
        <f>SUM(B5:B16)</f>
        <v>30</v>
      </c>
      <c r="C17" s="22">
        <f>COUNTIF(C5:C16,"e")</f>
        <v>3</v>
      </c>
      <c r="D17" s="23">
        <f aca="true" t="shared" si="2" ref="D17:J17">SUM(D5:D16)</f>
        <v>375</v>
      </c>
      <c r="E17" s="24">
        <f t="shared" si="2"/>
        <v>195</v>
      </c>
      <c r="F17" s="24">
        <f t="shared" si="2"/>
        <v>61</v>
      </c>
      <c r="G17" s="24">
        <f t="shared" si="2"/>
        <v>119</v>
      </c>
      <c r="H17" s="23">
        <f t="shared" si="2"/>
        <v>0</v>
      </c>
      <c r="I17" s="25">
        <f t="shared" si="2"/>
        <v>14</v>
      </c>
      <c r="J17" s="26">
        <f t="shared" si="2"/>
        <v>12</v>
      </c>
      <c r="L17" s="100"/>
      <c r="M17" s="93"/>
      <c r="N17" s="100"/>
      <c r="O17" s="100"/>
      <c r="P17" s="100"/>
      <c r="Q17" s="100"/>
      <c r="R17" s="100"/>
      <c r="S17" s="100"/>
      <c r="T17" s="100"/>
    </row>
    <row r="18" spans="1:19" ht="15.75">
      <c r="A18" s="27" t="s">
        <v>26</v>
      </c>
      <c r="B18" s="28"/>
      <c r="C18" s="29"/>
      <c r="D18" s="29"/>
      <c r="E18" s="29"/>
      <c r="F18" s="29"/>
      <c r="G18" s="29"/>
      <c r="H18" s="29"/>
      <c r="I18" s="29"/>
      <c r="J18" s="30"/>
      <c r="L18" s="100"/>
      <c r="M18" s="100"/>
      <c r="N18" s="100"/>
      <c r="O18" s="100"/>
      <c r="P18" s="100"/>
      <c r="Q18" s="100"/>
      <c r="R18" s="100"/>
      <c r="S18" s="93"/>
    </row>
    <row r="19" spans="1:19" ht="15.75">
      <c r="A19" s="8" t="s">
        <v>12</v>
      </c>
      <c r="B19" s="16">
        <v>2</v>
      </c>
      <c r="C19" s="10" t="s">
        <v>13</v>
      </c>
      <c r="D19" s="11">
        <f>SUM(E19:H19)</f>
        <v>30</v>
      </c>
      <c r="E19" s="11">
        <v>0</v>
      </c>
      <c r="F19" s="11">
        <v>0</v>
      </c>
      <c r="G19" s="17">
        <v>30</v>
      </c>
      <c r="H19" s="11">
        <v>0</v>
      </c>
      <c r="I19" s="11">
        <f>ROUNDUP(E19/15,0)</f>
        <v>0</v>
      </c>
      <c r="J19" s="13">
        <f>ROUNDUP((F19+G19+H19)/15,0)</f>
        <v>2</v>
      </c>
      <c r="L19" s="93"/>
      <c r="M19" s="93"/>
      <c r="N19" s="93"/>
      <c r="O19" s="93"/>
      <c r="P19" s="93"/>
      <c r="Q19" s="93"/>
      <c r="R19" s="93"/>
      <c r="S19" s="93"/>
    </row>
    <row r="20" spans="1:10" ht="15.75">
      <c r="A20" s="8" t="s">
        <v>14</v>
      </c>
      <c r="B20" s="16">
        <v>0</v>
      </c>
      <c r="C20" s="10" t="s">
        <v>13</v>
      </c>
      <c r="D20" s="11">
        <v>30</v>
      </c>
      <c r="E20" s="11">
        <v>0</v>
      </c>
      <c r="F20" s="11">
        <v>30</v>
      </c>
      <c r="G20" s="17">
        <v>0</v>
      </c>
      <c r="H20" s="11">
        <v>0</v>
      </c>
      <c r="I20" s="11">
        <f>ROUNDUP(E20/15,0)</f>
        <v>0</v>
      </c>
      <c r="J20" s="13">
        <f>ROUNDUP((F20+G20+H20)/15,0)</f>
        <v>2</v>
      </c>
    </row>
    <row r="21" spans="1:10" s="31" customFormat="1" ht="15.75">
      <c r="A21" s="8" t="s">
        <v>29</v>
      </c>
      <c r="B21" s="16">
        <v>5</v>
      </c>
      <c r="C21" s="19" t="s">
        <v>16</v>
      </c>
      <c r="D21" s="11">
        <v>45</v>
      </c>
      <c r="E21" s="13">
        <v>15</v>
      </c>
      <c r="F21" s="11">
        <v>10</v>
      </c>
      <c r="G21" s="17">
        <v>20</v>
      </c>
      <c r="H21" s="11">
        <v>0</v>
      </c>
      <c r="I21" s="11">
        <v>1</v>
      </c>
      <c r="J21" s="13">
        <f>ROUNDUP((F21+G21+H21)/15,0)</f>
        <v>2</v>
      </c>
    </row>
    <row r="22" spans="1:10" s="31" customFormat="1" ht="15.75">
      <c r="A22" s="8" t="s">
        <v>30</v>
      </c>
      <c r="B22" s="16">
        <v>5</v>
      </c>
      <c r="C22" s="19" t="s">
        <v>16</v>
      </c>
      <c r="D22" s="13">
        <v>45</v>
      </c>
      <c r="E22" s="13">
        <v>15</v>
      </c>
      <c r="F22" s="13">
        <v>10</v>
      </c>
      <c r="G22" s="32">
        <v>20</v>
      </c>
      <c r="H22" s="11">
        <v>0</v>
      </c>
      <c r="I22" s="11">
        <f aca="true" t="shared" si="3" ref="I22:I28">ROUNDUP(E22/15,0)</f>
        <v>1</v>
      </c>
      <c r="J22" s="13">
        <v>2</v>
      </c>
    </row>
    <row r="23" spans="1:15" ht="15.75">
      <c r="A23" s="8" t="s">
        <v>31</v>
      </c>
      <c r="B23" s="16">
        <v>2</v>
      </c>
      <c r="C23" s="10" t="s">
        <v>13</v>
      </c>
      <c r="D23" s="11">
        <v>15</v>
      </c>
      <c r="E23" s="11">
        <v>15</v>
      </c>
      <c r="F23" s="11">
        <v>0</v>
      </c>
      <c r="G23" s="11">
        <v>0</v>
      </c>
      <c r="H23" s="11">
        <v>0</v>
      </c>
      <c r="I23" s="11">
        <f>ROUNDUP(E23/15,0)</f>
        <v>1</v>
      </c>
      <c r="J23" s="18">
        <f aca="true" t="shared" si="4" ref="J23:J28">ROUNDUP((F23+G23+H23)/15,0)</f>
        <v>0</v>
      </c>
      <c r="O23" s="94"/>
    </row>
    <row r="24" spans="1:15" ht="15.75">
      <c r="A24" s="8" t="s">
        <v>32</v>
      </c>
      <c r="B24" s="16">
        <v>4</v>
      </c>
      <c r="C24" s="19" t="s">
        <v>13</v>
      </c>
      <c r="D24" s="13">
        <v>45</v>
      </c>
      <c r="E24" s="13">
        <v>30</v>
      </c>
      <c r="F24" s="13">
        <v>5</v>
      </c>
      <c r="G24" s="32">
        <v>10</v>
      </c>
      <c r="H24" s="11">
        <v>0</v>
      </c>
      <c r="I24" s="11">
        <f t="shared" si="3"/>
        <v>2</v>
      </c>
      <c r="J24" s="13">
        <f t="shared" si="4"/>
        <v>1</v>
      </c>
      <c r="O24" s="95"/>
    </row>
    <row r="25" spans="1:15" ht="15.75">
      <c r="A25" s="8" t="s">
        <v>33</v>
      </c>
      <c r="B25" s="16">
        <v>4</v>
      </c>
      <c r="C25" s="10" t="s">
        <v>16</v>
      </c>
      <c r="D25" s="11">
        <f>SUM(E25:H25)</f>
        <v>45</v>
      </c>
      <c r="E25" s="11">
        <v>30</v>
      </c>
      <c r="F25" s="11">
        <v>5</v>
      </c>
      <c r="G25" s="11">
        <v>10</v>
      </c>
      <c r="H25" s="11">
        <v>0</v>
      </c>
      <c r="I25" s="11">
        <f t="shared" si="3"/>
        <v>2</v>
      </c>
      <c r="J25" s="13">
        <f t="shared" si="4"/>
        <v>1</v>
      </c>
      <c r="O25" s="95"/>
    </row>
    <row r="26" spans="1:15" s="31" customFormat="1" ht="15.75">
      <c r="A26" s="8" t="s">
        <v>34</v>
      </c>
      <c r="B26" s="16">
        <v>5</v>
      </c>
      <c r="C26" s="19" t="s">
        <v>13</v>
      </c>
      <c r="D26" s="11">
        <v>60</v>
      </c>
      <c r="E26" s="13">
        <v>30</v>
      </c>
      <c r="F26" s="11">
        <v>10</v>
      </c>
      <c r="G26" s="17">
        <v>20</v>
      </c>
      <c r="H26" s="11">
        <v>0</v>
      </c>
      <c r="I26" s="11">
        <f t="shared" si="3"/>
        <v>2</v>
      </c>
      <c r="J26" s="13">
        <f t="shared" si="4"/>
        <v>2</v>
      </c>
      <c r="O26" s="95"/>
    </row>
    <row r="27" spans="1:15" ht="15.75">
      <c r="A27" s="8" t="s">
        <v>35</v>
      </c>
      <c r="B27" s="16">
        <v>1</v>
      </c>
      <c r="C27" s="10" t="s">
        <v>13</v>
      </c>
      <c r="D27" s="13">
        <v>15</v>
      </c>
      <c r="E27" s="13">
        <v>15</v>
      </c>
      <c r="F27" s="13">
        <v>0</v>
      </c>
      <c r="G27" s="13">
        <v>0</v>
      </c>
      <c r="H27" s="11">
        <v>0</v>
      </c>
      <c r="I27" s="11">
        <f t="shared" si="3"/>
        <v>1</v>
      </c>
      <c r="J27" s="13">
        <f t="shared" si="4"/>
        <v>0</v>
      </c>
      <c r="O27" s="95"/>
    </row>
    <row r="28" spans="1:15" ht="15.75">
      <c r="A28" s="8" t="s">
        <v>39</v>
      </c>
      <c r="B28" s="16">
        <v>2</v>
      </c>
      <c r="C28" s="10" t="s">
        <v>13</v>
      </c>
      <c r="D28" s="11">
        <v>30</v>
      </c>
      <c r="E28" s="11">
        <v>30</v>
      </c>
      <c r="F28" s="11">
        <v>0</v>
      </c>
      <c r="G28" s="11">
        <v>0</v>
      </c>
      <c r="H28" s="11">
        <v>0</v>
      </c>
      <c r="I28" s="11">
        <f t="shared" si="3"/>
        <v>2</v>
      </c>
      <c r="J28" s="18">
        <f t="shared" si="4"/>
        <v>0</v>
      </c>
      <c r="O28" s="95"/>
    </row>
    <row r="29" spans="1:15" ht="15.75">
      <c r="A29" s="33" t="s">
        <v>25</v>
      </c>
      <c r="B29" s="21">
        <f>SUM(B19:B28)</f>
        <v>30</v>
      </c>
      <c r="C29" s="22">
        <f>COUNTIF(C19:C28,"e")</f>
        <v>3</v>
      </c>
      <c r="D29" s="23">
        <f aca="true" t="shared" si="5" ref="D29:J29">SUM(D19:D28)</f>
        <v>360</v>
      </c>
      <c r="E29" s="23">
        <f t="shared" si="5"/>
        <v>180</v>
      </c>
      <c r="F29" s="23">
        <f t="shared" si="5"/>
        <v>70</v>
      </c>
      <c r="G29" s="23">
        <f t="shared" si="5"/>
        <v>110</v>
      </c>
      <c r="H29" s="23">
        <f t="shared" si="5"/>
        <v>0</v>
      </c>
      <c r="I29" s="25">
        <f t="shared" si="5"/>
        <v>12</v>
      </c>
      <c r="J29" s="26">
        <f t="shared" si="5"/>
        <v>12</v>
      </c>
      <c r="O29" s="95"/>
    </row>
    <row r="30" spans="1:15" ht="15.75">
      <c r="A30" s="34" t="s">
        <v>37</v>
      </c>
      <c r="B30" s="28"/>
      <c r="C30" s="35"/>
      <c r="D30" s="35"/>
      <c r="E30" s="35"/>
      <c r="F30" s="35"/>
      <c r="G30" s="35"/>
      <c r="H30" s="35"/>
      <c r="I30" s="35"/>
      <c r="J30" s="36"/>
      <c r="O30" s="95"/>
    </row>
    <row r="31" spans="1:15" ht="15.75">
      <c r="A31" s="8" t="s">
        <v>28</v>
      </c>
      <c r="B31" s="9">
        <v>0</v>
      </c>
      <c r="C31" s="10" t="s">
        <v>13</v>
      </c>
      <c r="D31" s="11">
        <f>SUM(E31:H31)</f>
        <v>30</v>
      </c>
      <c r="E31" s="12">
        <v>0</v>
      </c>
      <c r="F31" s="12">
        <v>30</v>
      </c>
      <c r="G31" s="12">
        <v>0</v>
      </c>
      <c r="H31" s="11">
        <v>0</v>
      </c>
      <c r="I31" s="11">
        <f>ROUNDUP(E31/15,0)</f>
        <v>0</v>
      </c>
      <c r="J31" s="13">
        <f aca="true" t="shared" si="6" ref="J31:J36">ROUNDUP((F31+G31+H31)/15,0)</f>
        <v>2</v>
      </c>
      <c r="O31" s="95"/>
    </row>
    <row r="32" spans="1:15" ht="15.75">
      <c r="A32" s="8" t="s">
        <v>27</v>
      </c>
      <c r="B32" s="16">
        <v>2</v>
      </c>
      <c r="C32" s="19" t="s">
        <v>13</v>
      </c>
      <c r="D32" s="11">
        <f>SUM(E32:H32)</f>
        <v>30</v>
      </c>
      <c r="E32" s="11">
        <v>0</v>
      </c>
      <c r="F32" s="11">
        <v>0</v>
      </c>
      <c r="G32" s="17">
        <v>30</v>
      </c>
      <c r="H32" s="11">
        <v>0</v>
      </c>
      <c r="I32" s="11">
        <f aca="true" t="shared" si="7" ref="I32:I40">ROUNDUP(E32/15,0)</f>
        <v>0</v>
      </c>
      <c r="J32" s="13">
        <f t="shared" si="6"/>
        <v>2</v>
      </c>
      <c r="O32" s="95"/>
    </row>
    <row r="33" spans="1:15" s="31" customFormat="1" ht="15.75">
      <c r="A33" s="8" t="s">
        <v>40</v>
      </c>
      <c r="B33" s="16">
        <v>3</v>
      </c>
      <c r="C33" s="10" t="s">
        <v>16</v>
      </c>
      <c r="D33" s="13">
        <v>30</v>
      </c>
      <c r="E33" s="13">
        <v>15</v>
      </c>
      <c r="F33" s="13">
        <v>5</v>
      </c>
      <c r="G33" s="32">
        <v>10</v>
      </c>
      <c r="H33" s="11">
        <v>0</v>
      </c>
      <c r="I33" s="11">
        <f t="shared" si="7"/>
        <v>1</v>
      </c>
      <c r="J33" s="13">
        <f t="shared" si="6"/>
        <v>1</v>
      </c>
      <c r="M33" s="94"/>
      <c r="O33" s="95"/>
    </row>
    <row r="34" spans="1:13" s="31" customFormat="1" ht="15.75">
      <c r="A34" s="8" t="s">
        <v>42</v>
      </c>
      <c r="B34" s="16">
        <v>3</v>
      </c>
      <c r="C34" s="10" t="s">
        <v>13</v>
      </c>
      <c r="D34" s="11">
        <f>SUM(E34:H34)</f>
        <v>30</v>
      </c>
      <c r="E34" s="11">
        <v>15</v>
      </c>
      <c r="F34" s="11">
        <v>5</v>
      </c>
      <c r="G34" s="17">
        <v>10</v>
      </c>
      <c r="H34" s="11">
        <v>0</v>
      </c>
      <c r="I34" s="11">
        <f t="shared" si="7"/>
        <v>1</v>
      </c>
      <c r="J34" s="13">
        <f t="shared" si="6"/>
        <v>1</v>
      </c>
      <c r="M34" s="95"/>
    </row>
    <row r="35" spans="1:13" ht="15.75">
      <c r="A35" s="8" t="s">
        <v>43</v>
      </c>
      <c r="B35" s="16">
        <v>4</v>
      </c>
      <c r="C35" s="19" t="s">
        <v>13</v>
      </c>
      <c r="D35" s="11">
        <v>45</v>
      </c>
      <c r="E35" s="11">
        <v>15</v>
      </c>
      <c r="F35" s="11">
        <v>10</v>
      </c>
      <c r="G35" s="17">
        <v>20</v>
      </c>
      <c r="H35" s="11">
        <v>0</v>
      </c>
      <c r="I35" s="11">
        <f t="shared" si="7"/>
        <v>1</v>
      </c>
      <c r="J35" s="13">
        <f t="shared" si="6"/>
        <v>2</v>
      </c>
      <c r="M35" s="95"/>
    </row>
    <row r="36" spans="1:13" ht="15.75">
      <c r="A36" s="8" t="s">
        <v>44</v>
      </c>
      <c r="B36" s="16">
        <v>2</v>
      </c>
      <c r="C36" s="10" t="s">
        <v>13</v>
      </c>
      <c r="D36" s="11">
        <v>30</v>
      </c>
      <c r="E36" s="11">
        <v>15</v>
      </c>
      <c r="F36" s="11">
        <v>5</v>
      </c>
      <c r="G36" s="11">
        <v>10</v>
      </c>
      <c r="H36" s="11">
        <v>0</v>
      </c>
      <c r="I36" s="11">
        <f t="shared" si="7"/>
        <v>1</v>
      </c>
      <c r="J36" s="13">
        <f t="shared" si="6"/>
        <v>1</v>
      </c>
      <c r="M36" s="95"/>
    </row>
    <row r="37" spans="1:13" s="31" customFormat="1" ht="15.75">
      <c r="A37" s="8" t="s">
        <v>45</v>
      </c>
      <c r="B37" s="16">
        <v>3</v>
      </c>
      <c r="C37" s="10" t="s">
        <v>13</v>
      </c>
      <c r="D37" s="11">
        <v>30</v>
      </c>
      <c r="E37" s="11">
        <v>15</v>
      </c>
      <c r="F37" s="11">
        <v>5</v>
      </c>
      <c r="G37" s="11">
        <v>10</v>
      </c>
      <c r="H37" s="11">
        <v>0</v>
      </c>
      <c r="I37" s="11">
        <f t="shared" si="7"/>
        <v>1</v>
      </c>
      <c r="J37" s="13">
        <v>1</v>
      </c>
      <c r="M37" s="95"/>
    </row>
    <row r="38" spans="1:13" s="31" customFormat="1" ht="15.75">
      <c r="A38" s="8" t="s">
        <v>46</v>
      </c>
      <c r="B38" s="16">
        <v>5</v>
      </c>
      <c r="C38" s="10" t="s">
        <v>13</v>
      </c>
      <c r="D38" s="11">
        <v>60</v>
      </c>
      <c r="E38" s="13">
        <v>30</v>
      </c>
      <c r="F38" s="11">
        <v>10</v>
      </c>
      <c r="G38" s="11">
        <v>20</v>
      </c>
      <c r="H38" s="11">
        <v>0</v>
      </c>
      <c r="I38" s="11">
        <f t="shared" si="7"/>
        <v>2</v>
      </c>
      <c r="J38" s="13">
        <f>ROUNDUP((F38+G38+H38)/15,0)</f>
        <v>2</v>
      </c>
      <c r="M38" s="95"/>
    </row>
    <row r="39" spans="1:13" s="31" customFormat="1" ht="15.75">
      <c r="A39" s="8" t="s">
        <v>47</v>
      </c>
      <c r="B39" s="16">
        <v>4</v>
      </c>
      <c r="C39" s="10" t="s">
        <v>16</v>
      </c>
      <c r="D39" s="11">
        <v>45</v>
      </c>
      <c r="E39" s="11">
        <v>15</v>
      </c>
      <c r="F39" s="11">
        <v>10</v>
      </c>
      <c r="G39" s="17">
        <v>20</v>
      </c>
      <c r="H39" s="11">
        <v>0</v>
      </c>
      <c r="I39" s="11">
        <f t="shared" si="7"/>
        <v>1</v>
      </c>
      <c r="J39" s="13">
        <f>ROUNDUP((F39+G39+H39)/15,0)</f>
        <v>2</v>
      </c>
      <c r="M39" s="95"/>
    </row>
    <row r="40" spans="1:13" ht="15.75">
      <c r="A40" s="8" t="s">
        <v>48</v>
      </c>
      <c r="B40" s="16">
        <v>4</v>
      </c>
      <c r="C40" s="19" t="s">
        <v>16</v>
      </c>
      <c r="D40" s="11">
        <v>45</v>
      </c>
      <c r="E40" s="11">
        <v>15</v>
      </c>
      <c r="F40" s="11">
        <v>10</v>
      </c>
      <c r="G40" s="17">
        <v>20</v>
      </c>
      <c r="H40" s="11">
        <v>0</v>
      </c>
      <c r="I40" s="11">
        <f t="shared" si="7"/>
        <v>1</v>
      </c>
      <c r="J40" s="18">
        <f>ROUNDUP((F40+G40+H40)/15,0)</f>
        <v>2</v>
      </c>
      <c r="M40" s="95"/>
    </row>
    <row r="41" spans="1:15" ht="15.75">
      <c r="A41" s="20" t="s">
        <v>25</v>
      </c>
      <c r="B41" s="21">
        <f>SUM(B31:B40)</f>
        <v>30</v>
      </c>
      <c r="C41" s="22">
        <f>COUNTIF(C31:C40,"e")</f>
        <v>3</v>
      </c>
      <c r="D41" s="23">
        <f aca="true" t="shared" si="8" ref="D41:J41">SUM(D31:D40)</f>
        <v>375</v>
      </c>
      <c r="E41" s="23">
        <f t="shared" si="8"/>
        <v>135</v>
      </c>
      <c r="F41" s="23">
        <f t="shared" si="8"/>
        <v>90</v>
      </c>
      <c r="G41" s="23">
        <f t="shared" si="8"/>
        <v>150</v>
      </c>
      <c r="H41" s="23">
        <f t="shared" si="8"/>
        <v>0</v>
      </c>
      <c r="I41" s="25">
        <f t="shared" si="8"/>
        <v>9</v>
      </c>
      <c r="J41" s="26">
        <f t="shared" si="8"/>
        <v>16</v>
      </c>
      <c r="M41" s="93"/>
      <c r="O41" s="92"/>
    </row>
    <row r="42" spans="1:13" ht="15.75">
      <c r="A42" s="34" t="s">
        <v>49</v>
      </c>
      <c r="B42" s="28"/>
      <c r="C42" s="35"/>
      <c r="D42" s="35"/>
      <c r="E42" s="35"/>
      <c r="F42" s="35"/>
      <c r="G42" s="35"/>
      <c r="H42" s="35"/>
      <c r="I42" s="35"/>
      <c r="J42" s="36"/>
      <c r="M42" s="93"/>
    </row>
    <row r="43" spans="1:10" ht="15.75">
      <c r="A43" s="8" t="s">
        <v>38</v>
      </c>
      <c r="B43" s="9">
        <v>4</v>
      </c>
      <c r="C43" s="10" t="s">
        <v>16</v>
      </c>
      <c r="D43" s="11">
        <f>SUM(E43:H43)</f>
        <v>45</v>
      </c>
      <c r="E43" s="12">
        <v>0</v>
      </c>
      <c r="F43" s="12">
        <v>0</v>
      </c>
      <c r="G43" s="12">
        <v>45</v>
      </c>
      <c r="H43" s="11">
        <v>0</v>
      </c>
      <c r="I43" s="11">
        <f>ROUNDUP(E43/15,0)</f>
        <v>0</v>
      </c>
      <c r="J43" s="13">
        <v>4</v>
      </c>
    </row>
    <row r="44" spans="1:10" s="31" customFormat="1" ht="15.75">
      <c r="A44" s="8" t="s">
        <v>50</v>
      </c>
      <c r="B44" s="16">
        <v>3</v>
      </c>
      <c r="C44" s="10" t="s">
        <v>13</v>
      </c>
      <c r="D44" s="11">
        <v>45</v>
      </c>
      <c r="E44" s="11">
        <v>15</v>
      </c>
      <c r="F44" s="11">
        <v>10</v>
      </c>
      <c r="G44" s="17">
        <v>20</v>
      </c>
      <c r="H44" s="11">
        <v>0</v>
      </c>
      <c r="I44" s="11">
        <f aca="true" t="shared" si="9" ref="I44:I50">ROUNDUP(E44/15,0)</f>
        <v>1</v>
      </c>
      <c r="J44" s="13">
        <f aca="true" t="shared" si="10" ref="J44:J50">ROUNDUP((F44+G44+H44)/15,0)</f>
        <v>2</v>
      </c>
    </row>
    <row r="45" spans="1:10" ht="15.75">
      <c r="A45" s="8" t="s">
        <v>51</v>
      </c>
      <c r="B45" s="16">
        <v>4</v>
      </c>
      <c r="C45" s="19" t="s">
        <v>16</v>
      </c>
      <c r="D45" s="11">
        <v>45</v>
      </c>
      <c r="E45" s="37">
        <v>15</v>
      </c>
      <c r="F45" s="37">
        <v>6</v>
      </c>
      <c r="G45" s="37">
        <v>20</v>
      </c>
      <c r="H45" s="11">
        <v>4</v>
      </c>
      <c r="I45" s="11">
        <f t="shared" si="9"/>
        <v>1</v>
      </c>
      <c r="J45" s="13">
        <f t="shared" si="10"/>
        <v>2</v>
      </c>
    </row>
    <row r="46" spans="1:10" ht="15.75">
      <c r="A46" s="8" t="s">
        <v>52</v>
      </c>
      <c r="B46" s="16">
        <v>4</v>
      </c>
      <c r="C46" s="19" t="s">
        <v>13</v>
      </c>
      <c r="D46" s="11">
        <v>45</v>
      </c>
      <c r="E46" s="37">
        <v>15</v>
      </c>
      <c r="F46" s="37">
        <v>10</v>
      </c>
      <c r="G46" s="37">
        <v>20</v>
      </c>
      <c r="H46" s="11">
        <v>0</v>
      </c>
      <c r="I46" s="11">
        <f t="shared" si="9"/>
        <v>1</v>
      </c>
      <c r="J46" s="13">
        <f t="shared" si="10"/>
        <v>2</v>
      </c>
    </row>
    <row r="47" spans="1:10" ht="15.75">
      <c r="A47" s="8" t="s">
        <v>53</v>
      </c>
      <c r="B47" s="16">
        <v>3</v>
      </c>
      <c r="C47" s="10" t="s">
        <v>13</v>
      </c>
      <c r="D47" s="13">
        <v>45</v>
      </c>
      <c r="E47" s="13">
        <v>15</v>
      </c>
      <c r="F47" s="13">
        <v>4</v>
      </c>
      <c r="G47" s="32">
        <v>20</v>
      </c>
      <c r="H47" s="13">
        <v>6</v>
      </c>
      <c r="I47" s="11">
        <f t="shared" si="9"/>
        <v>1</v>
      </c>
      <c r="J47" s="13">
        <f t="shared" si="10"/>
        <v>2</v>
      </c>
    </row>
    <row r="48" spans="1:10" ht="15.75">
      <c r="A48" s="8" t="s">
        <v>54</v>
      </c>
      <c r="B48" s="16">
        <v>4</v>
      </c>
      <c r="C48" s="19" t="s">
        <v>16</v>
      </c>
      <c r="D48" s="11">
        <v>45</v>
      </c>
      <c r="E48" s="11">
        <v>15</v>
      </c>
      <c r="F48" s="11">
        <v>6</v>
      </c>
      <c r="G48" s="17">
        <v>20</v>
      </c>
      <c r="H48" s="11">
        <v>4</v>
      </c>
      <c r="I48" s="11">
        <f t="shared" si="9"/>
        <v>1</v>
      </c>
      <c r="J48" s="13">
        <f t="shared" si="10"/>
        <v>2</v>
      </c>
    </row>
    <row r="49" spans="1:10" ht="15.75">
      <c r="A49" s="8" t="s">
        <v>55</v>
      </c>
      <c r="B49" s="16">
        <v>5</v>
      </c>
      <c r="C49" s="10" t="s">
        <v>16</v>
      </c>
      <c r="D49" s="11">
        <v>60</v>
      </c>
      <c r="E49" s="11">
        <v>30</v>
      </c>
      <c r="F49" s="11">
        <v>10</v>
      </c>
      <c r="G49" s="11">
        <v>20</v>
      </c>
      <c r="H49" s="11">
        <v>0</v>
      </c>
      <c r="I49" s="11">
        <f t="shared" si="9"/>
        <v>2</v>
      </c>
      <c r="J49" s="13">
        <f t="shared" si="10"/>
        <v>2</v>
      </c>
    </row>
    <row r="50" spans="1:10" ht="15.75">
      <c r="A50" s="8" t="s">
        <v>57</v>
      </c>
      <c r="B50" s="16">
        <v>3</v>
      </c>
      <c r="C50" s="10" t="s">
        <v>13</v>
      </c>
      <c r="D50" s="11">
        <v>45</v>
      </c>
      <c r="E50" s="11">
        <v>15</v>
      </c>
      <c r="F50" s="11">
        <v>10</v>
      </c>
      <c r="G50" s="11">
        <v>20</v>
      </c>
      <c r="H50" s="11">
        <v>0</v>
      </c>
      <c r="I50" s="11">
        <f t="shared" si="9"/>
        <v>1</v>
      </c>
      <c r="J50" s="13">
        <f t="shared" si="10"/>
        <v>2</v>
      </c>
    </row>
    <row r="51" spans="1:10" ht="15.75">
      <c r="A51" s="20" t="s">
        <v>25</v>
      </c>
      <c r="B51" s="21">
        <v>30</v>
      </c>
      <c r="C51" s="22">
        <f>COUNTIF(C43:C50,"e")</f>
        <v>4</v>
      </c>
      <c r="D51" s="23">
        <f aca="true" t="shared" si="11" ref="D51:J51">SUM(D43:D50)</f>
        <v>375</v>
      </c>
      <c r="E51" s="23">
        <f t="shared" si="11"/>
        <v>120</v>
      </c>
      <c r="F51" s="23">
        <f t="shared" si="11"/>
        <v>56</v>
      </c>
      <c r="G51" s="23">
        <f t="shared" si="11"/>
        <v>185</v>
      </c>
      <c r="H51" s="23">
        <f t="shared" si="11"/>
        <v>14</v>
      </c>
      <c r="I51" s="25">
        <f t="shared" si="11"/>
        <v>8</v>
      </c>
      <c r="J51" s="26">
        <f t="shared" si="11"/>
        <v>18</v>
      </c>
    </row>
    <row r="52" spans="1:10" ht="15.75">
      <c r="A52" s="38" t="s">
        <v>58</v>
      </c>
      <c r="B52" s="39" t="s">
        <v>90</v>
      </c>
      <c r="C52" s="40">
        <f aca="true" t="shared" si="12" ref="C52:H52">SUM(C17,C29,C41,C51)</f>
        <v>13</v>
      </c>
      <c r="D52" s="41">
        <f t="shared" si="12"/>
        <v>1485</v>
      </c>
      <c r="E52" s="42">
        <f t="shared" si="12"/>
        <v>630</v>
      </c>
      <c r="F52" s="42">
        <f t="shared" si="12"/>
        <v>277</v>
      </c>
      <c r="G52" s="42">
        <f t="shared" si="12"/>
        <v>564</v>
      </c>
      <c r="H52" s="42">
        <f t="shared" si="12"/>
        <v>14</v>
      </c>
      <c r="I52" s="43"/>
      <c r="J52" s="43"/>
    </row>
    <row r="53" spans="1:10" ht="15.75">
      <c r="A53" s="44" t="s">
        <v>59</v>
      </c>
      <c r="B53" s="45"/>
      <c r="C53" s="46"/>
      <c r="D53" s="47"/>
      <c r="E53" s="48">
        <f>(E52/D52)*100</f>
        <v>42.42424242424242</v>
      </c>
      <c r="F53" s="49">
        <f>(F52/D52)*100</f>
        <v>18.65319865319865</v>
      </c>
      <c r="G53" s="49">
        <f>(G52/D52)*100</f>
        <v>37.97979797979798</v>
      </c>
      <c r="H53" s="50">
        <f>(H52/D52)*100</f>
        <v>0.9427609427609427</v>
      </c>
      <c r="I53" s="51"/>
      <c r="J53" s="52"/>
    </row>
    <row r="54" spans="1:10" ht="15.75">
      <c r="A54" s="53"/>
      <c r="B54" s="54"/>
      <c r="C54" s="55"/>
      <c r="D54" s="56"/>
      <c r="E54" s="57"/>
      <c r="F54" s="58"/>
      <c r="G54" s="59"/>
      <c r="H54" s="60"/>
      <c r="I54" s="61"/>
      <c r="J54" s="61"/>
    </row>
    <row r="55" spans="1:10" ht="15.75">
      <c r="A55" s="112" t="s">
        <v>60</v>
      </c>
      <c r="B55" s="110"/>
      <c r="C55" s="113"/>
      <c r="D55" s="113"/>
      <c r="E55" s="113"/>
      <c r="F55" s="113"/>
      <c r="G55" s="113"/>
      <c r="H55" s="113"/>
      <c r="I55" s="113"/>
      <c r="J55" s="114"/>
    </row>
    <row r="56" spans="1:10" s="31" customFormat="1" ht="15.75">
      <c r="A56" s="8" t="s">
        <v>61</v>
      </c>
      <c r="B56" s="16">
        <v>2</v>
      </c>
      <c r="C56" s="19" t="s">
        <v>13</v>
      </c>
      <c r="D56" s="13">
        <v>30</v>
      </c>
      <c r="E56" s="13">
        <v>15</v>
      </c>
      <c r="F56" s="13">
        <v>5</v>
      </c>
      <c r="G56" s="32">
        <v>10</v>
      </c>
      <c r="H56" s="13">
        <v>0</v>
      </c>
      <c r="I56" s="11">
        <f aca="true" t="shared" si="13" ref="I56:I63">ROUNDUP(E56/15,0)</f>
        <v>1</v>
      </c>
      <c r="J56" s="13">
        <f aca="true" t="shared" si="14" ref="J56:J63">ROUNDUP((F56+G56+H56)/15,0)</f>
        <v>1</v>
      </c>
    </row>
    <row r="57" spans="1:10" s="31" customFormat="1" ht="15.75">
      <c r="A57" s="8" t="s">
        <v>62</v>
      </c>
      <c r="B57" s="16">
        <v>5</v>
      </c>
      <c r="C57" s="10" t="s">
        <v>16</v>
      </c>
      <c r="D57" s="11">
        <v>60</v>
      </c>
      <c r="E57" s="11">
        <v>30</v>
      </c>
      <c r="F57" s="11">
        <v>6</v>
      </c>
      <c r="G57" s="11">
        <v>20</v>
      </c>
      <c r="H57" s="11">
        <v>4</v>
      </c>
      <c r="I57" s="11">
        <f t="shared" si="13"/>
        <v>2</v>
      </c>
      <c r="J57" s="13">
        <f t="shared" si="14"/>
        <v>2</v>
      </c>
    </row>
    <row r="58" spans="1:10" s="31" customFormat="1" ht="15.75">
      <c r="A58" s="8" t="s">
        <v>63</v>
      </c>
      <c r="B58" s="16">
        <v>4</v>
      </c>
      <c r="C58" s="19" t="s">
        <v>16</v>
      </c>
      <c r="D58" s="11">
        <v>45</v>
      </c>
      <c r="E58" s="11">
        <v>15</v>
      </c>
      <c r="F58" s="11">
        <v>10</v>
      </c>
      <c r="G58" s="11">
        <v>20</v>
      </c>
      <c r="H58" s="11">
        <v>0</v>
      </c>
      <c r="I58" s="11">
        <f t="shared" si="13"/>
        <v>1</v>
      </c>
      <c r="J58" s="13">
        <f t="shared" si="14"/>
        <v>2</v>
      </c>
    </row>
    <row r="59" spans="1:10" ht="15.75">
      <c r="A59" s="8" t="s">
        <v>64</v>
      </c>
      <c r="B59" s="16">
        <v>4</v>
      </c>
      <c r="C59" s="19" t="s">
        <v>13</v>
      </c>
      <c r="D59" s="11">
        <v>45</v>
      </c>
      <c r="E59" s="11">
        <v>15</v>
      </c>
      <c r="F59" s="11">
        <v>10</v>
      </c>
      <c r="G59" s="11">
        <v>20</v>
      </c>
      <c r="H59" s="11">
        <v>0</v>
      </c>
      <c r="I59" s="11">
        <f t="shared" si="13"/>
        <v>1</v>
      </c>
      <c r="J59" s="13">
        <f t="shared" si="14"/>
        <v>2</v>
      </c>
    </row>
    <row r="60" spans="1:10" s="31" customFormat="1" ht="15.75">
      <c r="A60" s="8" t="s">
        <v>65</v>
      </c>
      <c r="B60" s="16">
        <v>3</v>
      </c>
      <c r="C60" s="19" t="s">
        <v>13</v>
      </c>
      <c r="D60" s="11">
        <v>30</v>
      </c>
      <c r="E60" s="11">
        <v>15</v>
      </c>
      <c r="F60" s="11">
        <v>5</v>
      </c>
      <c r="G60" s="11">
        <v>10</v>
      </c>
      <c r="H60" s="11">
        <v>0</v>
      </c>
      <c r="I60" s="11">
        <f t="shared" si="13"/>
        <v>1</v>
      </c>
      <c r="J60" s="13">
        <f t="shared" si="14"/>
        <v>1</v>
      </c>
    </row>
    <row r="61" spans="1:10" ht="15.75">
      <c r="A61" s="8" t="s">
        <v>66</v>
      </c>
      <c r="B61" s="16">
        <v>4</v>
      </c>
      <c r="C61" s="10" t="s">
        <v>13</v>
      </c>
      <c r="D61" s="11">
        <v>60</v>
      </c>
      <c r="E61" s="11">
        <v>30</v>
      </c>
      <c r="F61" s="11">
        <v>6</v>
      </c>
      <c r="G61" s="11">
        <v>20</v>
      </c>
      <c r="H61" s="11">
        <v>4</v>
      </c>
      <c r="I61" s="11">
        <f t="shared" si="13"/>
        <v>2</v>
      </c>
      <c r="J61" s="13">
        <f t="shared" si="14"/>
        <v>2</v>
      </c>
    </row>
    <row r="62" spans="1:10" ht="15.75">
      <c r="A62" s="8" t="s">
        <v>67</v>
      </c>
      <c r="B62" s="16">
        <v>4</v>
      </c>
      <c r="C62" s="62" t="s">
        <v>13</v>
      </c>
      <c r="D62" s="63">
        <v>45</v>
      </c>
      <c r="E62" s="63">
        <v>30</v>
      </c>
      <c r="F62" s="63">
        <v>5</v>
      </c>
      <c r="G62" s="63">
        <v>10</v>
      </c>
      <c r="H62" s="64">
        <v>0</v>
      </c>
      <c r="I62" s="63">
        <f t="shared" si="13"/>
        <v>2</v>
      </c>
      <c r="J62" s="65">
        <f t="shared" si="14"/>
        <v>1</v>
      </c>
    </row>
    <row r="63" spans="1:10" ht="15.75">
      <c r="A63" s="8" t="s">
        <v>68</v>
      </c>
      <c r="B63" s="16">
        <v>4</v>
      </c>
      <c r="C63" s="19" t="s">
        <v>13</v>
      </c>
      <c r="D63" s="11">
        <v>45</v>
      </c>
      <c r="E63" s="13">
        <v>30</v>
      </c>
      <c r="F63" s="11">
        <v>5</v>
      </c>
      <c r="G63" s="17">
        <v>10</v>
      </c>
      <c r="H63" s="11">
        <v>0</v>
      </c>
      <c r="I63" s="11">
        <f t="shared" si="13"/>
        <v>2</v>
      </c>
      <c r="J63" s="13">
        <f t="shared" si="14"/>
        <v>1</v>
      </c>
    </row>
    <row r="64" spans="1:10" ht="15.75">
      <c r="A64" s="20" t="s">
        <v>25</v>
      </c>
      <c r="B64" s="21">
        <f>SUM(B56:B63)</f>
        <v>30</v>
      </c>
      <c r="C64" s="22">
        <f>COUNTIF(C56:C63,"e")</f>
        <v>2</v>
      </c>
      <c r="D64" s="23">
        <f aca="true" t="shared" si="15" ref="D64:J64">SUM(D56:D63)</f>
        <v>360</v>
      </c>
      <c r="E64" s="23">
        <f t="shared" si="15"/>
        <v>180</v>
      </c>
      <c r="F64" s="23">
        <f t="shared" si="15"/>
        <v>52</v>
      </c>
      <c r="G64" s="23">
        <f t="shared" si="15"/>
        <v>120</v>
      </c>
      <c r="H64" s="23">
        <f t="shared" si="15"/>
        <v>8</v>
      </c>
      <c r="I64" s="23">
        <f t="shared" si="15"/>
        <v>12</v>
      </c>
      <c r="J64" s="66">
        <f t="shared" si="15"/>
        <v>12</v>
      </c>
    </row>
    <row r="65" spans="1:10" ht="15.75" customHeight="1">
      <c r="A65" s="103" t="s">
        <v>69</v>
      </c>
      <c r="B65" s="104"/>
      <c r="C65" s="105"/>
      <c r="D65" s="105"/>
      <c r="E65" s="105"/>
      <c r="F65" s="105"/>
      <c r="G65" s="105"/>
      <c r="H65" s="105"/>
      <c r="I65" s="105"/>
      <c r="J65" s="106"/>
    </row>
    <row r="66" spans="1:10" s="31" customFormat="1" ht="15.75">
      <c r="A66" s="8" t="s">
        <v>70</v>
      </c>
      <c r="B66" s="16">
        <v>4</v>
      </c>
      <c r="C66" s="10" t="s">
        <v>16</v>
      </c>
      <c r="D66" s="11">
        <v>45</v>
      </c>
      <c r="E66" s="11">
        <v>15</v>
      </c>
      <c r="F66" s="11">
        <v>10</v>
      </c>
      <c r="G66" s="17">
        <v>20</v>
      </c>
      <c r="H66" s="11">
        <v>0</v>
      </c>
      <c r="I66" s="11">
        <f aca="true" t="shared" si="16" ref="I66:I73">ROUNDUP(E66/15,0)</f>
        <v>1</v>
      </c>
      <c r="J66" s="13">
        <f aca="true" t="shared" si="17" ref="J66:J75">ROUNDUP((F66+G66+H66)/15,0)</f>
        <v>2</v>
      </c>
    </row>
    <row r="67" spans="1:10" ht="15.75">
      <c r="A67" s="8" t="s">
        <v>71</v>
      </c>
      <c r="B67" s="16">
        <v>2</v>
      </c>
      <c r="C67" s="10" t="s">
        <v>13</v>
      </c>
      <c r="D67" s="11">
        <v>30</v>
      </c>
      <c r="E67" s="11">
        <v>15</v>
      </c>
      <c r="F67" s="11">
        <v>5</v>
      </c>
      <c r="G67" s="17">
        <v>10</v>
      </c>
      <c r="H67" s="11">
        <v>0</v>
      </c>
      <c r="I67" s="11">
        <f t="shared" si="16"/>
        <v>1</v>
      </c>
      <c r="J67" s="13">
        <f t="shared" si="17"/>
        <v>1</v>
      </c>
    </row>
    <row r="68" spans="1:10" ht="15.75">
      <c r="A68" s="8" t="s">
        <v>72</v>
      </c>
      <c r="B68" s="16">
        <v>3</v>
      </c>
      <c r="C68" s="10" t="s">
        <v>16</v>
      </c>
      <c r="D68" s="11">
        <v>45</v>
      </c>
      <c r="E68" s="11">
        <v>15</v>
      </c>
      <c r="F68" s="11">
        <v>10</v>
      </c>
      <c r="G68" s="17">
        <v>20</v>
      </c>
      <c r="H68" s="11">
        <v>0</v>
      </c>
      <c r="I68" s="11">
        <f t="shared" si="16"/>
        <v>1</v>
      </c>
      <c r="J68" s="18">
        <f t="shared" si="17"/>
        <v>2</v>
      </c>
    </row>
    <row r="69" spans="1:15" s="68" customFormat="1" ht="15.75">
      <c r="A69" s="8" t="s">
        <v>73</v>
      </c>
      <c r="B69" s="16">
        <v>2</v>
      </c>
      <c r="C69" s="10" t="s">
        <v>13</v>
      </c>
      <c r="D69" s="11">
        <v>30</v>
      </c>
      <c r="E69" s="13">
        <v>15</v>
      </c>
      <c r="F69" s="11">
        <v>5</v>
      </c>
      <c r="G69" s="17">
        <v>10</v>
      </c>
      <c r="H69" s="11">
        <v>0</v>
      </c>
      <c r="I69" s="11">
        <f t="shared" si="16"/>
        <v>1</v>
      </c>
      <c r="J69" s="13">
        <f t="shared" si="17"/>
        <v>1</v>
      </c>
      <c r="K69" s="67"/>
      <c r="L69" s="67"/>
      <c r="N69" s="67"/>
      <c r="O69" s="67"/>
    </row>
    <row r="70" spans="1:15" s="71" customFormat="1" ht="15.75">
      <c r="A70" s="8" t="s">
        <v>74</v>
      </c>
      <c r="B70" s="69">
        <v>4</v>
      </c>
      <c r="C70" s="10" t="s">
        <v>13</v>
      </c>
      <c r="D70" s="11">
        <f>SUM(E70:H70)</f>
        <v>45</v>
      </c>
      <c r="E70" s="13">
        <v>15</v>
      </c>
      <c r="F70" s="11">
        <v>10</v>
      </c>
      <c r="G70" s="17">
        <v>20</v>
      </c>
      <c r="H70" s="11">
        <v>0</v>
      </c>
      <c r="I70" s="11">
        <f t="shared" si="16"/>
        <v>1</v>
      </c>
      <c r="J70" s="13">
        <f t="shared" si="17"/>
        <v>2</v>
      </c>
      <c r="K70" s="70"/>
      <c r="L70" s="70"/>
      <c r="N70" s="70"/>
      <c r="O70" s="70"/>
    </row>
    <row r="71" spans="1:15" s="71" customFormat="1" ht="15.75">
      <c r="A71" s="8" t="s">
        <v>75</v>
      </c>
      <c r="B71" s="69">
        <v>4</v>
      </c>
      <c r="C71" s="10" t="s">
        <v>13</v>
      </c>
      <c r="D71" s="11">
        <f>SUM(E71:H71)</f>
        <v>45</v>
      </c>
      <c r="E71" s="11">
        <v>15</v>
      </c>
      <c r="F71" s="11">
        <v>10</v>
      </c>
      <c r="G71" s="11">
        <v>20</v>
      </c>
      <c r="H71" s="11">
        <v>0</v>
      </c>
      <c r="I71" s="11">
        <f t="shared" si="16"/>
        <v>1</v>
      </c>
      <c r="J71" s="13">
        <f t="shared" si="17"/>
        <v>2</v>
      </c>
      <c r="K71" s="70"/>
      <c r="L71" s="70"/>
      <c r="N71" s="70"/>
      <c r="O71" s="70"/>
    </row>
    <row r="72" spans="1:15" s="71" customFormat="1" ht="15.75">
      <c r="A72" s="8" t="s">
        <v>76</v>
      </c>
      <c r="B72" s="69">
        <v>4</v>
      </c>
      <c r="C72" s="10" t="s">
        <v>13</v>
      </c>
      <c r="D72" s="11">
        <f>SUM(E72:H72)</f>
        <v>45</v>
      </c>
      <c r="E72" s="11">
        <v>15</v>
      </c>
      <c r="F72" s="11">
        <v>10</v>
      </c>
      <c r="G72" s="11">
        <v>20</v>
      </c>
      <c r="H72" s="11">
        <v>0</v>
      </c>
      <c r="I72" s="11">
        <f t="shared" si="16"/>
        <v>1</v>
      </c>
      <c r="J72" s="13">
        <f t="shared" si="17"/>
        <v>2</v>
      </c>
      <c r="K72" s="70"/>
      <c r="L72" s="70"/>
      <c r="N72" s="70"/>
      <c r="O72" s="70"/>
    </row>
    <row r="73" spans="1:10" ht="15.75">
      <c r="A73" s="8" t="s">
        <v>77</v>
      </c>
      <c r="B73" s="69">
        <v>4</v>
      </c>
      <c r="C73" s="10" t="s">
        <v>13</v>
      </c>
      <c r="D73" s="11">
        <f>SUM(E73:H73)</f>
        <v>45</v>
      </c>
      <c r="E73" s="11">
        <v>15</v>
      </c>
      <c r="F73" s="11">
        <v>10</v>
      </c>
      <c r="G73" s="17">
        <v>20</v>
      </c>
      <c r="H73" s="11">
        <v>0</v>
      </c>
      <c r="I73" s="11">
        <f t="shared" si="16"/>
        <v>1</v>
      </c>
      <c r="J73" s="13">
        <f t="shared" si="17"/>
        <v>2</v>
      </c>
    </row>
    <row r="74" spans="1:10" ht="15.75">
      <c r="A74" s="8" t="s">
        <v>78</v>
      </c>
      <c r="B74" s="16">
        <v>2</v>
      </c>
      <c r="C74" s="10" t="s">
        <v>16</v>
      </c>
      <c r="D74" s="11">
        <v>0</v>
      </c>
      <c r="E74" s="11">
        <v>0</v>
      </c>
      <c r="F74" s="11">
        <v>0</v>
      </c>
      <c r="G74" s="17">
        <v>0</v>
      </c>
      <c r="H74" s="11">
        <v>0</v>
      </c>
      <c r="I74" s="11">
        <v>0</v>
      </c>
      <c r="J74" s="13">
        <f t="shared" si="17"/>
        <v>0</v>
      </c>
    </row>
    <row r="75" spans="1:10" ht="15.75">
      <c r="A75" s="8" t="s">
        <v>79</v>
      </c>
      <c r="B75" s="16">
        <v>1</v>
      </c>
      <c r="C75" s="72" t="s">
        <v>13</v>
      </c>
      <c r="D75" s="18">
        <v>15</v>
      </c>
      <c r="E75" s="18">
        <v>0</v>
      </c>
      <c r="F75" s="73">
        <v>0</v>
      </c>
      <c r="G75" s="74">
        <v>15</v>
      </c>
      <c r="H75" s="11">
        <v>0</v>
      </c>
      <c r="I75" s="73">
        <f>ROUNDUP(E75/15,0)</f>
        <v>0</v>
      </c>
      <c r="J75" s="18">
        <f t="shared" si="17"/>
        <v>1</v>
      </c>
    </row>
    <row r="76" spans="1:10" ht="15.75">
      <c r="A76" s="20" t="s">
        <v>25</v>
      </c>
      <c r="B76" s="75">
        <f>SUM(B66:B75)</f>
        <v>30</v>
      </c>
      <c r="C76" s="76">
        <f>COUNTIF(C66:C75,"e")</f>
        <v>3</v>
      </c>
      <c r="D76" s="75">
        <f aca="true" t="shared" si="18" ref="D76:J76">SUM(D66:D75)</f>
        <v>345</v>
      </c>
      <c r="E76" s="75">
        <f t="shared" si="18"/>
        <v>120</v>
      </c>
      <c r="F76" s="75">
        <f t="shared" si="18"/>
        <v>70</v>
      </c>
      <c r="G76" s="75">
        <f t="shared" si="18"/>
        <v>155</v>
      </c>
      <c r="H76" s="75">
        <f t="shared" si="18"/>
        <v>0</v>
      </c>
      <c r="I76" s="75">
        <f t="shared" si="18"/>
        <v>8</v>
      </c>
      <c r="J76" s="75">
        <f t="shared" si="18"/>
        <v>15</v>
      </c>
    </row>
    <row r="77" spans="1:10" ht="19.5" customHeight="1">
      <c r="A77" s="103" t="s">
        <v>80</v>
      </c>
      <c r="B77" s="104"/>
      <c r="C77" s="105"/>
      <c r="D77" s="105"/>
      <c r="E77" s="105"/>
      <c r="F77" s="105"/>
      <c r="G77" s="105"/>
      <c r="H77" s="105"/>
      <c r="I77" s="105"/>
      <c r="J77" s="106"/>
    </row>
    <row r="78" spans="1:10" ht="15.75">
      <c r="A78" s="8" t="s">
        <v>81</v>
      </c>
      <c r="B78" s="69">
        <v>5</v>
      </c>
      <c r="C78" s="10" t="s">
        <v>13</v>
      </c>
      <c r="D78" s="11">
        <f>SUM(E78:H78)</f>
        <v>45</v>
      </c>
      <c r="E78" s="11">
        <v>15</v>
      </c>
      <c r="F78" s="11">
        <v>10</v>
      </c>
      <c r="G78" s="17">
        <v>20</v>
      </c>
      <c r="H78" s="11">
        <v>0</v>
      </c>
      <c r="I78" s="11">
        <f aca="true" t="shared" si="19" ref="I78:I83">ROUNDUP(E78/15,0)</f>
        <v>1</v>
      </c>
      <c r="J78" s="13">
        <f aca="true" t="shared" si="20" ref="J78:J83">ROUNDUP((F78+G78+H78)/15,0)</f>
        <v>2</v>
      </c>
    </row>
    <row r="79" spans="1:10" ht="15.75">
      <c r="A79" s="8" t="s">
        <v>82</v>
      </c>
      <c r="B79" s="69">
        <v>5</v>
      </c>
      <c r="C79" s="10" t="s">
        <v>13</v>
      </c>
      <c r="D79" s="11">
        <f>SUM(E79:H79)</f>
        <v>45</v>
      </c>
      <c r="E79" s="11">
        <v>15</v>
      </c>
      <c r="F79" s="11">
        <v>10</v>
      </c>
      <c r="G79" s="17">
        <v>20</v>
      </c>
      <c r="H79" s="11">
        <v>0</v>
      </c>
      <c r="I79" s="11">
        <f t="shared" si="19"/>
        <v>1</v>
      </c>
      <c r="J79" s="13">
        <f t="shared" si="20"/>
        <v>2</v>
      </c>
    </row>
    <row r="80" spans="1:10" ht="15.75">
      <c r="A80" s="8" t="s">
        <v>83</v>
      </c>
      <c r="B80" s="69">
        <v>5</v>
      </c>
      <c r="C80" s="10" t="s">
        <v>13</v>
      </c>
      <c r="D80" s="11">
        <f>SUM(E80:H80)</f>
        <v>45</v>
      </c>
      <c r="E80" s="13">
        <v>15</v>
      </c>
      <c r="F80" s="11">
        <v>10</v>
      </c>
      <c r="G80" s="17">
        <v>20</v>
      </c>
      <c r="H80" s="11">
        <v>0</v>
      </c>
      <c r="I80" s="11">
        <f t="shared" si="19"/>
        <v>1</v>
      </c>
      <c r="J80" s="13">
        <f t="shared" si="20"/>
        <v>2</v>
      </c>
    </row>
    <row r="81" spans="1:10" s="31" customFormat="1" ht="15.75">
      <c r="A81" s="8" t="s">
        <v>84</v>
      </c>
      <c r="B81" s="16">
        <v>3</v>
      </c>
      <c r="C81" s="10" t="s">
        <v>13</v>
      </c>
      <c r="D81" s="13">
        <v>45</v>
      </c>
      <c r="E81" s="13">
        <v>15</v>
      </c>
      <c r="F81" s="13">
        <v>10</v>
      </c>
      <c r="G81" s="32">
        <v>20</v>
      </c>
      <c r="H81" s="11">
        <v>0</v>
      </c>
      <c r="I81" s="11">
        <f t="shared" si="19"/>
        <v>1</v>
      </c>
      <c r="J81" s="13">
        <f t="shared" si="20"/>
        <v>2</v>
      </c>
    </row>
    <row r="82" spans="1:10" ht="15.75">
      <c r="A82" s="8" t="s">
        <v>85</v>
      </c>
      <c r="B82" s="16">
        <v>2</v>
      </c>
      <c r="C82" s="10" t="s">
        <v>13</v>
      </c>
      <c r="D82" s="11">
        <f>SUM(E82:H82)</f>
        <v>30</v>
      </c>
      <c r="E82" s="11">
        <v>0</v>
      </c>
      <c r="F82" s="11">
        <v>0</v>
      </c>
      <c r="G82" s="11">
        <v>30</v>
      </c>
      <c r="H82" s="11">
        <v>0</v>
      </c>
      <c r="I82" s="11">
        <f t="shared" si="19"/>
        <v>0</v>
      </c>
      <c r="J82" s="13">
        <f t="shared" si="20"/>
        <v>2</v>
      </c>
    </row>
    <row r="83" spans="1:10" ht="15.75">
      <c r="A83" s="8" t="s">
        <v>86</v>
      </c>
      <c r="B83" s="16">
        <v>10</v>
      </c>
      <c r="C83" s="10" t="s">
        <v>16</v>
      </c>
      <c r="D83" s="11"/>
      <c r="E83" s="11"/>
      <c r="F83" s="11"/>
      <c r="G83" s="11"/>
      <c r="H83" s="11"/>
      <c r="I83" s="73">
        <f t="shared" si="19"/>
        <v>0</v>
      </c>
      <c r="J83" s="18">
        <f t="shared" si="20"/>
        <v>0</v>
      </c>
    </row>
    <row r="84" spans="1:10" ht="15.75">
      <c r="A84" s="20" t="s">
        <v>25</v>
      </c>
      <c r="B84" s="21">
        <f>SUM(B78:B83)</f>
        <v>30</v>
      </c>
      <c r="C84" s="77">
        <f>COUNTIF(C78:C83,"e")</f>
        <v>1</v>
      </c>
      <c r="D84" s="78">
        <f aca="true" t="shared" si="21" ref="D84:J84">SUM(D78:D83)</f>
        <v>210</v>
      </c>
      <c r="E84" s="78">
        <f t="shared" si="21"/>
        <v>60</v>
      </c>
      <c r="F84" s="78">
        <f t="shared" si="21"/>
        <v>40</v>
      </c>
      <c r="G84" s="78">
        <f t="shared" si="21"/>
        <v>110</v>
      </c>
      <c r="H84" s="78">
        <f t="shared" si="21"/>
        <v>0</v>
      </c>
      <c r="I84" s="78">
        <f t="shared" si="21"/>
        <v>4</v>
      </c>
      <c r="J84" s="79">
        <f t="shared" si="21"/>
        <v>10</v>
      </c>
    </row>
    <row r="85" spans="2:10" ht="15"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5.75">
      <c r="A86" s="81" t="s">
        <v>87</v>
      </c>
      <c r="B86" s="42">
        <f aca="true" t="shared" si="22" ref="B86:H86">SUM(B64,B76,B84)</f>
        <v>90</v>
      </c>
      <c r="C86" s="42">
        <f t="shared" si="22"/>
        <v>6</v>
      </c>
      <c r="D86" s="42">
        <f t="shared" si="22"/>
        <v>915</v>
      </c>
      <c r="E86" s="42">
        <f t="shared" si="22"/>
        <v>360</v>
      </c>
      <c r="F86" s="42">
        <f t="shared" si="22"/>
        <v>162</v>
      </c>
      <c r="G86" s="42">
        <f t="shared" si="22"/>
        <v>385</v>
      </c>
      <c r="H86" s="42">
        <f t="shared" si="22"/>
        <v>8</v>
      </c>
      <c r="I86" s="80"/>
      <c r="J86" s="80"/>
    </row>
    <row r="87" spans="1:10" ht="15.75">
      <c r="A87" s="82" t="s">
        <v>88</v>
      </c>
      <c r="B87" s="42">
        <f aca="true" t="shared" si="23" ref="B87:H87">SUM(B17,B29,B41,B51,B64,B76,B84)</f>
        <v>210</v>
      </c>
      <c r="C87" s="83">
        <f t="shared" si="23"/>
        <v>19</v>
      </c>
      <c r="D87" s="83">
        <f t="shared" si="23"/>
        <v>2400</v>
      </c>
      <c r="E87" s="42">
        <f t="shared" si="23"/>
        <v>990</v>
      </c>
      <c r="F87" s="42">
        <f t="shared" si="23"/>
        <v>439</v>
      </c>
      <c r="G87" s="42">
        <f t="shared" si="23"/>
        <v>949</v>
      </c>
      <c r="H87" s="42">
        <f t="shared" si="23"/>
        <v>22</v>
      </c>
      <c r="I87" s="84"/>
      <c r="J87" s="85"/>
    </row>
    <row r="88" spans="1:10" ht="15.75">
      <c r="A88" s="86" t="s">
        <v>89</v>
      </c>
      <c r="B88" s="87"/>
      <c r="C88" s="88"/>
      <c r="D88" s="88"/>
      <c r="E88" s="89">
        <f>(E87/D87)*100</f>
        <v>41.25</v>
      </c>
      <c r="F88" s="90">
        <f>(F87/D87)*100</f>
        <v>18.291666666666668</v>
      </c>
      <c r="G88" s="90">
        <f>(G87/D87)*100</f>
        <v>39.54166666666667</v>
      </c>
      <c r="H88" s="90">
        <f>(H87/D87)*100</f>
        <v>0.9166666666666666</v>
      </c>
      <c r="I88" s="43"/>
      <c r="J88" s="43"/>
    </row>
    <row r="89" spans="9:10" ht="15">
      <c r="I89" s="51"/>
      <c r="J89" s="52"/>
    </row>
    <row r="91" ht="15">
      <c r="E91" s="91" t="s">
        <v>92</v>
      </c>
    </row>
    <row r="95" ht="15">
      <c r="B95" s="92"/>
    </row>
  </sheetData>
  <sheetProtection/>
  <mergeCells count="6">
    <mergeCell ref="A77:J77"/>
    <mergeCell ref="A1:J1"/>
    <mergeCell ref="A2:J2"/>
    <mergeCell ref="A4:J4"/>
    <mergeCell ref="A55:J55"/>
    <mergeCell ref="A65:J65"/>
  </mergeCells>
  <printOptions/>
  <pageMargins left="0.35433070866141736" right="0.11811023622047245" top="0.6299212598425197" bottom="0.31496062992125984" header="0.5905511811023623" footer="0.31496062992125984"/>
  <pageSetup fitToWidth="2" horizontalDpi="300" verticalDpi="300" orientation="portrait" paperSize="9" scale="63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JEDNOSTKI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anna.pecyna</dc:creator>
  <cp:keywords/>
  <dc:description/>
  <cp:lastModifiedBy>Użytkownik systemu Windows</cp:lastModifiedBy>
  <cp:lastPrinted>2018-07-03T10:47:01Z</cp:lastPrinted>
  <dcterms:created xsi:type="dcterms:W3CDTF">2017-05-25T06:32:56Z</dcterms:created>
  <dcterms:modified xsi:type="dcterms:W3CDTF">2018-07-30T07:45:27Z</dcterms:modified>
  <cp:category/>
  <cp:version/>
  <cp:contentType/>
  <cp:contentStatus/>
</cp:coreProperties>
</file>